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showInkAnnotation="0" defaultThemeVersion="124226"/>
  <bookViews>
    <workbookView xWindow="120" yWindow="885" windowWidth="15120" windowHeight="7230" activeTab="1"/>
  </bookViews>
  <sheets>
    <sheet name="Входные данные" sheetId="19" r:id="rId1"/>
    <sheet name="форма 2П_сопоставимые" sheetId="1" r:id="rId2"/>
    <sheet name="форма 2П_действующие" sheetId="20" r:id="rId3"/>
  </sheets>
  <definedNames>
    <definedName name="_ftn1" localSheetId="2">'форма 2П_действующие'!#REF!</definedName>
    <definedName name="_ftn1" localSheetId="1">'форма 2П_сопоставимые'!#REF!</definedName>
    <definedName name="_ftn2" localSheetId="2">'форма 2П_действующие'!#REF!</definedName>
    <definedName name="_ftn2" localSheetId="1">'форма 2П_сопоставимые'!#REF!</definedName>
    <definedName name="_ftn3" localSheetId="2">'форма 2П_действующие'!#REF!</definedName>
    <definedName name="_ftn3" localSheetId="1">'форма 2П_сопоставимые'!#REF!</definedName>
    <definedName name="_ftnref1" localSheetId="2">'форма 2П_действующие'!#REF!</definedName>
    <definedName name="_ftnref1" localSheetId="1">'форма 2П_сопоставимые'!#REF!</definedName>
    <definedName name="_ftnref2" localSheetId="2">'форма 2П_действующие'!$B$25</definedName>
    <definedName name="_ftnref2" localSheetId="1">'форма 2П_сопоставимые'!$B$25</definedName>
    <definedName name="_ftnref3" localSheetId="2">'форма 2П_действующие'!$C$25</definedName>
    <definedName name="_ftnref3" localSheetId="1">'форма 2П_сопоставимые'!$C$25</definedName>
    <definedName name="_Ref346553369" localSheetId="2">'форма 2П_действующие'!#REF!</definedName>
    <definedName name="_Ref346553369" localSheetId="1">'форма 2П_сопоставимые'!#REF!</definedName>
    <definedName name="_xlnm.Print_Titles" localSheetId="2">'форма 2П_действующие'!$4:$5</definedName>
    <definedName name="_xlnm.Print_Titles" localSheetId="1">'форма 2П_сопоставимые'!$4:$5</definedName>
    <definedName name="_xlnm.Print_Area" localSheetId="2">'форма 2П_действующие'!$A$1:$H$158</definedName>
    <definedName name="_xlnm.Print_Area" localSheetId="1">'форма 2П_сопоставимые'!$A$1:$H$158</definedName>
  </definedNames>
  <calcPr calcId="125725"/>
</workbook>
</file>

<file path=xl/calcChain.xml><?xml version="1.0" encoding="utf-8"?>
<calcChain xmlns="http://schemas.openxmlformats.org/spreadsheetml/2006/main">
  <c r="E142" i="1"/>
  <c r="E26"/>
  <c r="E22" s="1"/>
  <c r="F26"/>
  <c r="F22" s="1"/>
  <c r="G26"/>
  <c r="G22" s="1"/>
  <c r="H26"/>
  <c r="H22" s="1"/>
  <c r="D22"/>
  <c r="D26"/>
  <c r="H110"/>
  <c r="G110"/>
  <c r="F110"/>
  <c r="E110"/>
  <c r="F102" l="1"/>
  <c r="G102"/>
  <c r="H102"/>
  <c r="E102"/>
  <c r="F100"/>
  <c r="G100"/>
  <c r="H100"/>
  <c r="E100"/>
  <c r="F80"/>
  <c r="G80"/>
  <c r="H80"/>
  <c r="E80"/>
  <c r="F78"/>
  <c r="G78"/>
  <c r="H78"/>
  <c r="E78"/>
  <c r="F76"/>
  <c r="G76"/>
  <c r="H76"/>
  <c r="E76"/>
  <c r="F66"/>
  <c r="G66"/>
  <c r="H66"/>
  <c r="E66"/>
  <c r="F62"/>
  <c r="G62"/>
  <c r="H62"/>
  <c r="E62"/>
  <c r="F60"/>
  <c r="G60"/>
  <c r="H60"/>
  <c r="E60"/>
  <c r="F52"/>
  <c r="G52"/>
  <c r="H52"/>
  <c r="E52"/>
  <c r="F42" l="1"/>
  <c r="G42"/>
  <c r="H42"/>
  <c r="E42"/>
  <c r="F40"/>
  <c r="G40"/>
  <c r="H40"/>
  <c r="E40"/>
  <c r="F30"/>
  <c r="G30"/>
  <c r="H30"/>
  <c r="E30"/>
  <c r="F27"/>
  <c r="G27"/>
  <c r="H27"/>
  <c r="E27"/>
  <c r="H23"/>
  <c r="G23"/>
  <c r="F23"/>
  <c r="E23"/>
  <c r="H7"/>
  <c r="G7"/>
  <c r="F7"/>
  <c r="E7"/>
  <c r="D7"/>
  <c r="F12" i="20" l="1"/>
  <c r="G12"/>
  <c r="H12"/>
  <c r="E12"/>
  <c r="F9"/>
  <c r="G9"/>
  <c r="H9"/>
  <c r="E9"/>
  <c r="D97"/>
  <c r="D17"/>
  <c r="D18"/>
  <c r="D19"/>
  <c r="D20"/>
  <c r="D97" i="1"/>
  <c r="E12"/>
  <c r="F12"/>
  <c r="G12"/>
  <c r="H12"/>
  <c r="D12"/>
  <c r="D13" i="20"/>
  <c r="E24" i="1" l="1"/>
  <c r="F24" s="1"/>
  <c r="G24" s="1"/>
  <c r="H24" s="1"/>
  <c r="E89"/>
  <c r="F89" s="1"/>
  <c r="G89" s="1"/>
  <c r="H89" s="1"/>
  <c r="E86"/>
  <c r="F86" s="1"/>
  <c r="G86" s="1"/>
  <c r="H86" s="1"/>
  <c r="E84"/>
  <c r="F84" s="1"/>
  <c r="G84" s="1"/>
  <c r="H84" s="1"/>
  <c r="E73"/>
  <c r="F73" s="1"/>
  <c r="G73" s="1"/>
  <c r="H73" s="1"/>
  <c r="E71"/>
  <c r="F71" s="1"/>
  <c r="G71" s="1"/>
  <c r="H71" s="1"/>
  <c r="E69"/>
  <c r="E67"/>
  <c r="F67" s="1"/>
  <c r="G67" s="1"/>
  <c r="H67" s="1"/>
  <c r="E63"/>
  <c r="F63" s="1"/>
  <c r="G63" s="1"/>
  <c r="H63" s="1"/>
  <c r="E57"/>
  <c r="F57" s="1"/>
  <c r="G57" s="1"/>
  <c r="H57" s="1"/>
  <c r="E55"/>
  <c r="F55" s="1"/>
  <c r="G55" s="1"/>
  <c r="H55" s="1"/>
  <c r="E53"/>
  <c r="F53" s="1"/>
  <c r="G53" s="1"/>
  <c r="H53" s="1"/>
  <c r="E49"/>
  <c r="F49" s="1"/>
  <c r="G49" s="1"/>
  <c r="H49" s="1"/>
  <c r="E47"/>
  <c r="F47" s="1"/>
  <c r="G47" s="1"/>
  <c r="H47" s="1"/>
  <c r="E45"/>
  <c r="F45" s="1"/>
  <c r="G45" s="1"/>
  <c r="H45" s="1"/>
  <c r="E43"/>
  <c r="F43" s="1"/>
  <c r="G43" s="1"/>
  <c r="H43" s="1"/>
  <c r="E37"/>
  <c r="F37" s="1"/>
  <c r="G37" s="1"/>
  <c r="H37" s="1"/>
  <c r="E35"/>
  <c r="F35" s="1"/>
  <c r="G35" s="1"/>
  <c r="H35" s="1"/>
  <c r="E33"/>
  <c r="F33" s="1"/>
  <c r="G33" s="1"/>
  <c r="H33" s="1"/>
  <c r="E31"/>
  <c r="F31" s="1"/>
  <c r="G31" s="1"/>
  <c r="H31" s="1"/>
  <c r="H104" i="20"/>
  <c r="G104"/>
  <c r="F104"/>
  <c r="E104"/>
  <c r="F69" i="1" l="1"/>
  <c r="G69" l="1"/>
  <c r="H69" l="1"/>
  <c r="D131" i="20" l="1"/>
  <c r="H131"/>
  <c r="G131"/>
  <c r="F131"/>
  <c r="E131"/>
  <c r="H111"/>
  <c r="G111"/>
  <c r="F111"/>
  <c r="E111"/>
  <c r="H102"/>
  <c r="G102"/>
  <c r="F102"/>
  <c r="E102"/>
  <c r="H100"/>
  <c r="G100"/>
  <c r="F100"/>
  <c r="E100"/>
  <c r="H90"/>
  <c r="G90"/>
  <c r="F90"/>
  <c r="E90"/>
  <c r="H87"/>
  <c r="G87"/>
  <c r="F87"/>
  <c r="E87"/>
  <c r="H85"/>
  <c r="G85"/>
  <c r="F85"/>
  <c r="E85"/>
  <c r="H80"/>
  <c r="G80"/>
  <c r="F80"/>
  <c r="E80"/>
  <c r="H78"/>
  <c r="G78"/>
  <c r="F78"/>
  <c r="E78"/>
  <c r="H76"/>
  <c r="G76"/>
  <c r="F76"/>
  <c r="E76"/>
  <c r="H74"/>
  <c r="G74"/>
  <c r="F74"/>
  <c r="E74"/>
  <c r="H72"/>
  <c r="G72"/>
  <c r="F72"/>
  <c r="E72"/>
  <c r="H70"/>
  <c r="G70"/>
  <c r="F70"/>
  <c r="E70"/>
  <c r="H68"/>
  <c r="G68"/>
  <c r="F68"/>
  <c r="E68"/>
  <c r="H66"/>
  <c r="G66"/>
  <c r="F66"/>
  <c r="E66"/>
  <c r="H64"/>
  <c r="G64"/>
  <c r="F64"/>
  <c r="E64"/>
  <c r="H62"/>
  <c r="G62"/>
  <c r="F62"/>
  <c r="E62"/>
  <c r="H60"/>
  <c r="G60"/>
  <c r="F60"/>
  <c r="E60"/>
  <c r="H58"/>
  <c r="G58"/>
  <c r="F58"/>
  <c r="E58"/>
  <c r="H56"/>
  <c r="G56"/>
  <c r="F56"/>
  <c r="E56"/>
  <c r="H54"/>
  <c r="G54"/>
  <c r="F54"/>
  <c r="E54"/>
  <c r="H52"/>
  <c r="G52"/>
  <c r="F52"/>
  <c r="E52"/>
  <c r="H50"/>
  <c r="G50"/>
  <c r="F50"/>
  <c r="E50"/>
  <c r="H48"/>
  <c r="G48"/>
  <c r="F48"/>
  <c r="E48"/>
  <c r="H46"/>
  <c r="G46"/>
  <c r="F46"/>
  <c r="E46"/>
  <c r="H44"/>
  <c r="G44"/>
  <c r="F44"/>
  <c r="E44"/>
  <c r="H42"/>
  <c r="G42"/>
  <c r="F42"/>
  <c r="E42"/>
  <c r="H40"/>
  <c r="G40"/>
  <c r="F40"/>
  <c r="E40"/>
  <c r="H38"/>
  <c r="G38"/>
  <c r="F38"/>
  <c r="E38"/>
  <c r="H36"/>
  <c r="G36"/>
  <c r="F36"/>
  <c r="E36"/>
  <c r="H34"/>
  <c r="G34"/>
  <c r="F34"/>
  <c r="E34"/>
  <c r="H32"/>
  <c r="G32"/>
  <c r="F32"/>
  <c r="E32"/>
  <c r="H30"/>
  <c r="G30"/>
  <c r="F30"/>
  <c r="E30"/>
  <c r="H158" l="1"/>
  <c r="G158"/>
  <c r="F158"/>
  <c r="E158"/>
  <c r="H157"/>
  <c r="G157"/>
  <c r="F157"/>
  <c r="E157"/>
  <c r="H142"/>
  <c r="H141" s="1"/>
  <c r="H148" s="1"/>
  <c r="G142"/>
  <c r="G141" s="1"/>
  <c r="G148" s="1"/>
  <c r="F142"/>
  <c r="F141" s="1"/>
  <c r="F148" s="1"/>
  <c r="E142"/>
  <c r="E141" s="1"/>
  <c r="E148" s="1"/>
  <c r="D142"/>
  <c r="D141" s="1"/>
  <c r="D148" s="1"/>
  <c r="H135"/>
  <c r="G135"/>
  <c r="F135"/>
  <c r="E135"/>
  <c r="D135"/>
  <c r="D132"/>
  <c r="D134" s="1"/>
  <c r="E132"/>
  <c r="E134" s="1"/>
  <c r="H97"/>
  <c r="G97"/>
  <c r="F97"/>
  <c r="E97"/>
  <c r="D82"/>
  <c r="D26"/>
  <c r="D22" s="1"/>
  <c r="E7"/>
  <c r="F7" s="1"/>
  <c r="E139" l="1"/>
  <c r="D139"/>
  <c r="E13"/>
  <c r="E18" s="1"/>
  <c r="G26"/>
  <c r="F26"/>
  <c r="E26"/>
  <c r="E27" s="1"/>
  <c r="E82"/>
  <c r="E83" s="1"/>
  <c r="F82"/>
  <c r="G7"/>
  <c r="F13" s="1"/>
  <c r="F83" l="1"/>
  <c r="G27"/>
  <c r="F27"/>
  <c r="E20"/>
  <c r="E17"/>
  <c r="E19" s="1"/>
  <c r="H26"/>
  <c r="H27" s="1"/>
  <c r="F20"/>
  <c r="F17"/>
  <c r="F18"/>
  <c r="F132"/>
  <c r="F134" s="1"/>
  <c r="F139" s="1"/>
  <c r="H7"/>
  <c r="H13" s="1"/>
  <c r="H20" l="1"/>
  <c r="H18"/>
  <c r="H17"/>
  <c r="F19"/>
  <c r="G132"/>
  <c r="G134" s="1"/>
  <c r="G139" s="1"/>
  <c r="H132"/>
  <c r="H134" s="1"/>
  <c r="H139" s="1"/>
  <c r="G13"/>
  <c r="H19" l="1"/>
  <c r="H82"/>
  <c r="G82"/>
  <c r="G83" s="1"/>
  <c r="G20"/>
  <c r="G18"/>
  <c r="G17"/>
  <c r="F142" i="1"/>
  <c r="G142"/>
  <c r="H142"/>
  <c r="E157"/>
  <c r="G19" i="20" l="1"/>
  <c r="H83"/>
  <c r="F157" i="1"/>
  <c r="G157"/>
  <c r="H157"/>
  <c r="D135" l="1"/>
  <c r="D132"/>
  <c r="D134" s="1"/>
  <c r="D13"/>
  <c r="D20" l="1"/>
  <c r="D18"/>
  <c r="D17"/>
  <c r="D139"/>
  <c r="D82"/>
  <c r="E83" s="1"/>
  <c r="D19" l="1"/>
  <c r="E82"/>
  <c r="F82" l="1"/>
  <c r="H82"/>
  <c r="E135"/>
  <c r="F135"/>
  <c r="G135"/>
  <c r="H135"/>
  <c r="G82" l="1"/>
  <c r="H141" l="1"/>
  <c r="H148" s="1"/>
  <c r="D148"/>
  <c r="E141"/>
  <c r="E148" s="1"/>
  <c r="F141"/>
  <c r="F148" s="1"/>
  <c r="G141"/>
  <c r="G148" s="1"/>
  <c r="E97" l="1"/>
  <c r="F97"/>
  <c r="G97"/>
  <c r="H97"/>
  <c r="E13" l="1"/>
  <c r="E132" l="1"/>
  <c r="E134" s="1"/>
  <c r="E139" s="1"/>
  <c r="E20" l="1"/>
  <c r="E17"/>
  <c r="E18"/>
  <c r="F13"/>
  <c r="H13"/>
  <c r="F132"/>
  <c r="F134" s="1"/>
  <c r="F139" s="1"/>
  <c r="G13" l="1"/>
  <c r="F18"/>
  <c r="F17"/>
  <c r="F20"/>
  <c r="E19"/>
  <c r="G132"/>
  <c r="G134" s="1"/>
  <c r="G139" s="1"/>
  <c r="G20" l="1"/>
  <c r="G18"/>
  <c r="G17"/>
  <c r="F19"/>
  <c r="H18"/>
  <c r="H17"/>
  <c r="H20"/>
  <c r="G83"/>
  <c r="H132"/>
  <c r="H134" s="1"/>
  <c r="H139" s="1"/>
  <c r="G19" l="1"/>
  <c r="H19"/>
  <c r="H83"/>
  <c r="F83" l="1"/>
  <c r="G25" i="20"/>
  <c r="F25"/>
  <c r="E22"/>
  <c r="E23" s="1"/>
  <c r="H22"/>
  <c r="H25"/>
  <c r="F22"/>
  <c r="F23"/>
  <c r="E25"/>
  <c r="G22"/>
  <c r="G23" s="1"/>
  <c r="H23" l="1"/>
</calcChain>
</file>

<file path=xl/sharedStrings.xml><?xml version="1.0" encoding="utf-8"?>
<sst xmlns="http://schemas.openxmlformats.org/spreadsheetml/2006/main" count="857" uniqueCount="268">
  <si>
    <t>№ п/п</t>
  </si>
  <si>
    <t>Наименование, раздела, показателя</t>
  </si>
  <si>
    <t>Единица измерения</t>
  </si>
  <si>
    <t>Отчет</t>
  </si>
  <si>
    <t>Прогноз</t>
  </si>
  <si>
    <t>I</t>
  </si>
  <si>
    <t>Демографические показатели</t>
  </si>
  <si>
    <t>%</t>
  </si>
  <si>
    <t>В том числе:</t>
  </si>
  <si>
    <t>Человек</t>
  </si>
  <si>
    <t>Общий коэффициент рождаемости</t>
  </si>
  <si>
    <t>Общий коэффициент смертности</t>
  </si>
  <si>
    <t>Коэффициент естественного прироста (убыли)</t>
  </si>
  <si>
    <t>Коэффициент миграционного прироста (убыли)</t>
  </si>
  <si>
    <t>II</t>
  </si>
  <si>
    <t>III</t>
  </si>
  <si>
    <t>Промышленное производство</t>
  </si>
  <si>
    <t>Индекс промышленного производства</t>
  </si>
  <si>
    <t>% к предыдущему году в сопоставимых ценах</t>
  </si>
  <si>
    <t>% к предыдущему году</t>
  </si>
  <si>
    <t xml:space="preserve">Индекс производства </t>
  </si>
  <si>
    <t>IV</t>
  </si>
  <si>
    <t>Сельское хозяйство</t>
  </si>
  <si>
    <t>V</t>
  </si>
  <si>
    <t>VI</t>
  </si>
  <si>
    <t>Потребительский рынок</t>
  </si>
  <si>
    <t>% в сопоставимых ценах</t>
  </si>
  <si>
    <t>VII</t>
  </si>
  <si>
    <t>Инвестиции</t>
  </si>
  <si>
    <t>Индекс физического объема инвестиций в основной капитал</t>
  </si>
  <si>
    <t>Строительство</t>
  </si>
  <si>
    <t>Привлеченные средства</t>
  </si>
  <si>
    <t>VIII</t>
  </si>
  <si>
    <t xml:space="preserve">Кв. метров общей площади </t>
  </si>
  <si>
    <t>Кв. метров общей площади на 1 чел.</t>
  </si>
  <si>
    <t>IX</t>
  </si>
  <si>
    <t>Транспорт</t>
  </si>
  <si>
    <t>Собственные (налоговые и неналоговые)</t>
  </si>
  <si>
    <t>Рынок труда и занятость населения</t>
  </si>
  <si>
    <t>Численность занятых в экономике (среднегодовая)</t>
  </si>
  <si>
    <t>Уровень зарегистрированной безработицы (на конец года)</t>
  </si>
  <si>
    <t>Численность безработных, зарегистрированных в органах государственной службы занятости (на конец года)</t>
  </si>
  <si>
    <t>Количество вакансий, заявленных предприятиями, в  центры занятости населения  (на конец года)</t>
  </si>
  <si>
    <t>Единиц</t>
  </si>
  <si>
    <t>1.1</t>
  </si>
  <si>
    <t>1.2</t>
  </si>
  <si>
    <t>1.3</t>
  </si>
  <si>
    <t>1.4</t>
  </si>
  <si>
    <t>1.5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</si>
  <si>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</si>
  <si>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</si>
  <si>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</si>
  <si>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</si>
  <si>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</si>
  <si>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</si>
  <si>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</si>
  <si>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</si>
  <si>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</si>
  <si>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</si>
  <si>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</si>
  <si>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</si>
  <si>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</si>
  <si>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</si>
  <si>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2.1</t>
  </si>
  <si>
    <t>2.2</t>
  </si>
  <si>
    <t>2.3</t>
  </si>
  <si>
    <t>2.4</t>
  </si>
  <si>
    <t>1.1.2</t>
  </si>
  <si>
    <t>2.5</t>
  </si>
  <si>
    <t>2.6</t>
  </si>
  <si>
    <t>2.7</t>
  </si>
  <si>
    <t>2.8</t>
  </si>
  <si>
    <t>2.9</t>
  </si>
  <si>
    <t>2.10</t>
  </si>
  <si>
    <t>Число родившихся (без учета мертворожденных)</t>
  </si>
  <si>
    <t>Число умерших</t>
  </si>
  <si>
    <t>2</t>
  </si>
  <si>
    <t>3</t>
  </si>
  <si>
    <t>4</t>
  </si>
  <si>
    <t>5</t>
  </si>
  <si>
    <t>%  к предыдущему году в сопоставимых ценах</t>
  </si>
  <si>
    <t>3.2.1</t>
  </si>
  <si>
    <t>Введено в действие жилых домов на территории муниципального образования</t>
  </si>
  <si>
    <t xml:space="preserve">Объем платных услуг населению </t>
  </si>
  <si>
    <t>6</t>
  </si>
  <si>
    <t>7</t>
  </si>
  <si>
    <t>8</t>
  </si>
  <si>
    <t>километр</t>
  </si>
  <si>
    <t>Муниципальный долг</t>
  </si>
  <si>
    <t>Собственные средства предприятий</t>
  </si>
  <si>
    <t>Миграционный прирост (-убыль)</t>
  </si>
  <si>
    <t>1.1.1</t>
  </si>
  <si>
    <t>Протяженность автодорог общего пользования местного значения (на конец года)</t>
  </si>
  <si>
    <t>Оценка</t>
  </si>
  <si>
    <t>НАЗВАНИЕ МУНИЦИПАЛЬНОГО ОБРАЗОВАНИЯ</t>
  </si>
  <si>
    <t>Численность населения среднегодовая</t>
  </si>
  <si>
    <t>Продукция растениеводства</t>
  </si>
  <si>
    <t>Продукция животноводства</t>
  </si>
  <si>
    <t>Раздел А: сельское, лесное хозяйство, охота, рыболовство и рыбоводство</t>
  </si>
  <si>
    <t>Раздел В: добыча полезных ископаемых</t>
  </si>
  <si>
    <t>Раздел С: обрабатывающие производства</t>
  </si>
  <si>
    <t>Раздел D: Обеспечение электрической энергией, газом и паром; кондиционирование воздуха</t>
  </si>
  <si>
    <t>Раздел Е: Водоснабжение; водоотведение, организация сбора и утилизации отходов, деятельность по ликвидации загрязнений</t>
  </si>
  <si>
    <t>Раздел F: строительство</t>
  </si>
  <si>
    <t>Раздел G: Торговля оптовая и розничная; ремонт автотранспортных средств и мотоциклов</t>
  </si>
  <si>
    <t>Раздел I: Деятельность гостиниц и предприятий общественного питания</t>
  </si>
  <si>
    <t>Раздел H: Транспортировка и хранение</t>
  </si>
  <si>
    <t>Раздел J: Деятельность в области информации и связи</t>
  </si>
  <si>
    <t>Раздел K: Деятельность финансовая и страховая</t>
  </si>
  <si>
    <t>Раздел L: Деятельность по операциям с недвижимым имуществом</t>
  </si>
  <si>
    <t>Раздел M: Деятельность профессиональная, научная и техническая</t>
  </si>
  <si>
    <t>Раздел N: Деятельность административная и сопутствующие дополнительные услуги</t>
  </si>
  <si>
    <t>Раздел O: Государственное управление и обеспечение военной безопасности; социальное обеспечение</t>
  </si>
  <si>
    <t>Раздел P: Образование</t>
  </si>
  <si>
    <t>Раздел Q: Деятельность в области здравоохранения и социальных услуг</t>
  </si>
  <si>
    <t>Раздел R: Деятельность в области культуры, спорта, организации досуга и развлечений</t>
  </si>
  <si>
    <t>Раздел S: Предоставление прочих видов услуг</t>
  </si>
  <si>
    <t>Безвозмездные поступления</t>
  </si>
  <si>
    <t>Среднесписочная численность работников организаций (без внешних совместителей)</t>
  </si>
  <si>
    <t>Отгружено товаров собственного производства, выполнено работ и услуг собственными силами (без субъектов малого предпринимательства), всего</t>
  </si>
  <si>
    <t>Производство пищевых продуктов (группировка 10)</t>
  </si>
  <si>
    <t>Производство напитков (группировка 11)</t>
  </si>
  <si>
    <t>Производство табачных изделий (группировка 12)</t>
  </si>
  <si>
    <t>Производство текстильных изделий (группировка 13)</t>
  </si>
  <si>
    <t>Производство одежды (группировка 14)</t>
  </si>
  <si>
    <t>Производство кожи и изделий из кожи (группировка 15)</t>
  </si>
  <si>
    <t>Обработка древесины и производство изделий из дерева и пробки, кроме мебели, производство изделий из соломки и материалов для плетения (группировка 16)</t>
  </si>
  <si>
    <t>Производство бумаги и бумажных изделий (группировка 17)</t>
  </si>
  <si>
    <t>Деятельность полиграфическая и копирование носителей информации (группировка 18)</t>
  </si>
  <si>
    <t>Производство кокса и нефтепродуктов (группировка 19)</t>
  </si>
  <si>
    <t>Производство химических веществ и химических продуктов (группировка 20)</t>
  </si>
  <si>
    <t>Производство лекарственных средств и материалов, применяемых в медицинских целях (группировка 21)</t>
  </si>
  <si>
    <t>Производство резиновых и пластмассовых изделий (группировка 22)</t>
  </si>
  <si>
    <t>Производство прочей неметаллической минеральной продукции (группировка 23)</t>
  </si>
  <si>
    <t>Производство металлургическое (группировка 24)</t>
  </si>
  <si>
    <t>3.15</t>
  </si>
  <si>
    <t>Производство готовых металлических изделий, кроме машин и оборудования (группировка 25)</t>
  </si>
  <si>
    <t>3.16</t>
  </si>
  <si>
    <t>3.17</t>
  </si>
  <si>
    <t>Производство компьютеров, электронных и  оптических изделий (группировка 26)</t>
  </si>
  <si>
    <t>3.18</t>
  </si>
  <si>
    <t>Производство электрического оборудования (группировка 27)</t>
  </si>
  <si>
    <t>3.19</t>
  </si>
  <si>
    <t>Производство машин и оборудования, не включенных в другие группировки (группировка 28)</t>
  </si>
  <si>
    <t>3.20</t>
  </si>
  <si>
    <t>Производство автотранспортных средств, прицепов и полуприцепов (группировка 29)</t>
  </si>
  <si>
    <t>3.21</t>
  </si>
  <si>
    <t>Производство прочих транспортных средств и оборудования (группировка 30)</t>
  </si>
  <si>
    <t>3.22</t>
  </si>
  <si>
    <t>Производство мебели (группировка 31)</t>
  </si>
  <si>
    <t>3.23</t>
  </si>
  <si>
    <t>Производство прочих готовых изделий (группировка 32)</t>
  </si>
  <si>
    <t>3.24</t>
  </si>
  <si>
    <t>Ремонт и монтаж машин и оборудования (группировка 33)</t>
  </si>
  <si>
    <t>1</t>
  </si>
  <si>
    <t>9</t>
  </si>
  <si>
    <t>10</t>
  </si>
  <si>
    <t>11</t>
  </si>
  <si>
    <t>12</t>
  </si>
  <si>
    <t>Добыча полезных ископаемых (раздел В)</t>
  </si>
  <si>
    <t xml:space="preserve">Инвестиции в основной капитал по источникам финансирования, всего: </t>
  </si>
  <si>
    <t>Объем работ, выполненных по виду деятельности "Строительство" (раздел F)</t>
  </si>
  <si>
    <t xml:space="preserve">Общая площадь жилых помещений, приходящаяся в среднем на одного жителя </t>
  </si>
  <si>
    <t>Рублей</t>
  </si>
  <si>
    <t>в % к предыдущему году</t>
  </si>
  <si>
    <t>Наименование вида экономической деятельности</t>
  </si>
  <si>
    <t>Обрабатывающие производства (Раздел С)</t>
  </si>
  <si>
    <t>Обеспечение электрической энергией, газом и паром; кондиционирование воздуха (Раздел D)</t>
  </si>
  <si>
    <t>Водоснабжение; водоотведение, организация сбора и утилизации отходов, деятельность по ликвидации загрязнений (Раздел Е)</t>
  </si>
  <si>
    <t>Индекс потребительских цен на продукцию общественного питания</t>
  </si>
  <si>
    <t>Инвестиций в основной капитал (капитальные вложения), дефлятор</t>
  </si>
  <si>
    <t>Строительство, дефлятор</t>
  </si>
  <si>
    <t>Индекс потребительских цен на товары</t>
  </si>
  <si>
    <t>Индекс потребительских цен на услуги</t>
  </si>
  <si>
    <t>Индекс потребительских цен в среднем за год</t>
  </si>
  <si>
    <t xml:space="preserve">  Растениеводство</t>
  </si>
  <si>
    <t xml:space="preserve">  Животноводство</t>
  </si>
  <si>
    <t>Распределение инвестиций в основной капитал по видам экономической деятельности: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</si>
  <si>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</si>
  <si>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</si>
  <si>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</si>
  <si>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</si>
  <si>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</si>
  <si>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</si>
  <si>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</si>
  <si>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</si>
  <si>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</si>
  <si>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 xml:space="preserve">Продукция сельского хозяйства </t>
  </si>
  <si>
    <t>Среднемесячная номинальная начисленная заработная плата в целом по муниципальному образованию</t>
  </si>
  <si>
    <t>Фонд начисленной заработной платы всех работников по муниципальному образованию</t>
  </si>
  <si>
    <t>Налоговые доходы</t>
  </si>
  <si>
    <t>Неналоговые доходы</t>
  </si>
  <si>
    <t xml:space="preserve">Прогноз индексов-дефляторов по видам экономической деятельности и индексов потребительских цен по товарам и услугам, </t>
  </si>
  <si>
    <t xml:space="preserve">Оборот розничной торговли </t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</si>
  <si>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Добыча полезных ископаемых</t>
    </r>
    <r>
      <rPr>
        <sz val="12"/>
        <rFont val="Times New Roman"/>
        <family val="1"/>
        <charset val="204"/>
      </rPr>
      <t xml:space="preserve">" </t>
    </r>
    <r>
      <rPr>
        <b/>
        <sz val="12"/>
        <rFont val="Times New Roman"/>
        <family val="1"/>
        <charset val="204"/>
      </rPr>
      <t>(раздел В)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</si>
  <si>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Обрабатывающие производства" (Раздел С)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</si>
  <si>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</t>
    </r>
    <r>
      <rPr>
        <b/>
        <sz val="12"/>
        <rFont val="Times New Roman"/>
        <family val="1"/>
        <charset val="204"/>
      </rPr>
      <t xml:space="preserve"> "Обеспечение электрической энергией, газом и паром; кондиционирование воздуха" (Раздел D)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</si>
  <si>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Водоснабжение; водоотведение, организация сбора и утилизации отходов, деятельность по ликвидации загрязнений" (Раздел Е)</t>
    </r>
  </si>
  <si>
    <r>
      <t>Удельный вес автомобильных дорог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с твердым покрытием в общей протяженности автомобильных дорог общего пользования (на конец года)</t>
    </r>
  </si>
  <si>
    <t>Промышленное производство - всего (разделв В,C,D,E)</t>
  </si>
  <si>
    <t>1.3.1</t>
  </si>
  <si>
    <t>1.3.2</t>
  </si>
  <si>
    <t>1.3.3</t>
  </si>
  <si>
    <t>1.3.4</t>
  </si>
  <si>
    <t>1.3.5</t>
  </si>
  <si>
    <t>1.3.6</t>
  </si>
  <si>
    <t>1.3.7</t>
  </si>
  <si>
    <t>1.3.8</t>
  </si>
  <si>
    <t>1.3.9</t>
  </si>
  <si>
    <t>1.3.10</t>
  </si>
  <si>
    <t>1.3.11</t>
  </si>
  <si>
    <t>1.3.12</t>
  </si>
  <si>
    <t>1.3.13</t>
  </si>
  <si>
    <t>1.3.14</t>
  </si>
  <si>
    <t>1.3.15</t>
  </si>
  <si>
    <t>1.3.16</t>
  </si>
  <si>
    <t>1.3.17</t>
  </si>
  <si>
    <t>1.3.18</t>
  </si>
  <si>
    <t>1.3.19</t>
  </si>
  <si>
    <t>1.3.20</t>
  </si>
  <si>
    <t>1.3.21</t>
  </si>
  <si>
    <t>1.3.22</t>
  </si>
  <si>
    <t>1.3.23</t>
  </si>
  <si>
    <t>1.3.24</t>
  </si>
  <si>
    <t>Протяженность автодорог общего пользования местного значения с твердым покрытием,  (на конец года)</t>
  </si>
  <si>
    <t>в том числе: городское</t>
  </si>
  <si>
    <t xml:space="preserve">                      сельское</t>
  </si>
  <si>
    <t xml:space="preserve">      Бюджетные средства</t>
  </si>
  <si>
    <t xml:space="preserve">          из бюджета муниципального образования</t>
  </si>
  <si>
    <t xml:space="preserve">          из областного бюджета</t>
  </si>
  <si>
    <t xml:space="preserve">          из федерального бюджета</t>
  </si>
  <si>
    <t xml:space="preserve">      Прочие</t>
  </si>
  <si>
    <t>Численность населения трудоспособного возраста (на 1 января года)</t>
  </si>
  <si>
    <t>Численность населения старше трудоспособного возраста (на 1 января года)</t>
  </si>
  <si>
    <t>Численность населения младше трудоспособного возраста (на 1 января года)</t>
  </si>
  <si>
    <t>Численность населения (на 1 января года)</t>
  </si>
  <si>
    <t>Количество малых и средних предприятий, включая микропредприятия (на конец года)</t>
  </si>
  <si>
    <t>единиц</t>
  </si>
  <si>
    <t>Оборот малых и средних предприятий, включая микропредприятия</t>
  </si>
  <si>
    <t xml:space="preserve">в том числе индивидуальных жилых домов </t>
  </si>
  <si>
    <t>человек</t>
  </si>
  <si>
    <t>млн руб.</t>
  </si>
  <si>
    <t>чел. на 1 тыс. чел. населения</t>
  </si>
  <si>
    <t>X</t>
  </si>
  <si>
    <t>3.2.2</t>
  </si>
  <si>
    <t>3.2.1.1</t>
  </si>
  <si>
    <t>3.2.1.2</t>
  </si>
  <si>
    <t>3.2.1.3</t>
  </si>
  <si>
    <t>Малое и среднее предпринимательство</t>
  </si>
  <si>
    <t>Среднесписочная численность работников на предприятиях малого и среднего предпринимательства (включая микропредприятия)</t>
  </si>
  <si>
    <t xml:space="preserve">Консолидированный бюджет муниципального образования </t>
  </si>
  <si>
    <t>Расходы консолидированного бюджета муниципального образования, всего</t>
  </si>
  <si>
    <t>Дефицит/профицит (-/+) консолидированного бюджета муниципального образования</t>
  </si>
  <si>
    <t>Доходы консолидированного бюджета муниципального образования, всего</t>
  </si>
  <si>
    <t>Индекс производства продукции сельского хозяйства</t>
  </si>
  <si>
    <t>Индекс производства продукции растениеводства</t>
  </si>
  <si>
    <t>Индекс производства продукции животноводства</t>
  </si>
  <si>
    <t xml:space="preserve">    в том числе муниципальные программы</t>
  </si>
  <si>
    <t>Инвестиции в основной капитал</t>
  </si>
  <si>
    <t>% к предыдущему году в действующих ценах</t>
  </si>
  <si>
    <t xml:space="preserve">   в том числе по основным видам обрабатывающих производств:</t>
  </si>
  <si>
    <t>Оборот общественного питания</t>
  </si>
  <si>
    <t>Оценка*</t>
  </si>
  <si>
    <t>Прогноз*</t>
  </si>
  <si>
    <t>Основные показатели прогноза социально-экономического развития муниципального образования Ленинградской области на 2022-2024 годы</t>
  </si>
  <si>
    <t>* - письмо от 20.04.2021 № ДГ-П13-4974 и от 08.07.2021 № 21786-СГ/Д14и</t>
  </si>
  <si>
    <t xml:space="preserve">ОБРАТИТЬ ВНИМАНИЕ! МЭР ожидает значительный рост цен в отдельных видах промышленности (выделены красным шритом). Возможно необходима  корректировка с учетом реальных условий Ленинградской области и муниципального образования. </t>
  </si>
  <si>
    <t xml:space="preserve">НОВОЛАДОЖСКОЕ ГОРОДСКОЕ ПОСЕЛЕНИЕ                                                                                           </t>
  </si>
</sst>
</file>

<file path=xl/styles.xml><?xml version="1.0" encoding="utf-8"?>
<styleSheet xmlns="http://schemas.openxmlformats.org/spreadsheetml/2006/main">
  <numFmts count="3">
    <numFmt numFmtId="164" formatCode="0.0"/>
    <numFmt numFmtId="165" formatCode="0_)"/>
    <numFmt numFmtId="166" formatCode="#,##0.0"/>
  </numFmts>
  <fonts count="1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ourier"/>
      <family val="1"/>
      <charset val="204"/>
    </font>
    <font>
      <b/>
      <sz val="14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165" fontId="3" fillId="0" borderId="0"/>
    <xf numFmtId="0" fontId="2" fillId="0" borderId="0"/>
    <xf numFmtId="165" fontId="3" fillId="0" borderId="0"/>
  </cellStyleXfs>
  <cellXfs count="97">
    <xf numFmtId="0" fontId="0" fillId="0" borderId="0" xfId="0"/>
    <xf numFmtId="0" fontId="7" fillId="0" borderId="0" xfId="0" applyFont="1"/>
    <xf numFmtId="0" fontId="8" fillId="0" borderId="0" xfId="0" applyFont="1" applyFill="1" applyBorder="1" applyAlignment="1">
      <alignment horizontal="center" wrapText="1"/>
    </xf>
    <xf numFmtId="0" fontId="7" fillId="0" borderId="0" xfId="0" applyFont="1" applyFill="1"/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2" borderId="0" xfId="0" applyFont="1" applyFill="1"/>
    <xf numFmtId="49" fontId="9" fillId="2" borderId="1" xfId="0" applyNumberFormat="1" applyFont="1" applyFill="1" applyBorder="1" applyAlignment="1">
      <alignment horizontal="center" vertical="top" wrapText="1"/>
    </xf>
    <xf numFmtId="49" fontId="10" fillId="0" borderId="1" xfId="0" applyNumberFormat="1" applyFont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49" fontId="8" fillId="2" borderId="1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0" fontId="9" fillId="0" borderId="1" xfId="0" applyFont="1" applyBorder="1" applyAlignment="1">
      <alignment horizontal="left" vertical="top" wrapText="1" indent="1"/>
    </xf>
    <xf numFmtId="0" fontId="7" fillId="0" borderId="0" xfId="0" applyFont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top" wrapText="1"/>
    </xf>
    <xf numFmtId="0" fontId="10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/>
    </xf>
    <xf numFmtId="0" fontId="7" fillId="0" borderId="0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0" borderId="0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0" fontId="9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7" fillId="0" borderId="0" xfId="0" applyFont="1" applyBorder="1" applyAlignment="1">
      <alignment horizontal="left"/>
    </xf>
    <xf numFmtId="164" fontId="11" fillId="2" borderId="1" xfId="0" applyNumberFormat="1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wrapText="1"/>
    </xf>
    <xf numFmtId="2" fontId="5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top" wrapText="1"/>
    </xf>
    <xf numFmtId="49" fontId="7" fillId="0" borderId="6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49" fontId="9" fillId="2" borderId="2" xfId="0" applyNumberFormat="1" applyFont="1" applyFill="1" applyBorder="1" applyAlignment="1">
      <alignment horizontal="center" vertical="center" wrapText="1"/>
    </xf>
    <xf numFmtId="49" fontId="9" fillId="2" borderId="6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left" vertical="center" wrapText="1"/>
    </xf>
  </cellXfs>
  <cellStyles count="6">
    <cellStyle name="Обычный" xfId="0" builtinId="0"/>
    <cellStyle name="Обычный 100" xfId="4"/>
    <cellStyle name="Обычный 2" xfId="1"/>
    <cellStyle name="Обычный 25 2" xfId="3"/>
    <cellStyle name="Обычный 3" xfId="2"/>
    <cellStyle name="Обычный 4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L50"/>
  <sheetViews>
    <sheetView topLeftCell="A22" workbookViewId="0">
      <selection activeCell="G11" sqref="G11"/>
    </sheetView>
  </sheetViews>
  <sheetFormatPr defaultRowHeight="15.75"/>
  <cols>
    <col min="1" max="1" width="12.140625" style="1" customWidth="1"/>
    <col min="2" max="2" width="64.85546875" style="33" customWidth="1"/>
    <col min="3" max="6" width="11.5703125" style="1" customWidth="1"/>
    <col min="7" max="16384" width="9.140625" style="1"/>
  </cols>
  <sheetData>
    <row r="2" spans="1:12" ht="38.25" customHeight="1">
      <c r="A2" s="68" t="s">
        <v>192</v>
      </c>
      <c r="B2" s="68"/>
      <c r="C2" s="68"/>
      <c r="D2" s="68"/>
      <c r="E2" s="68"/>
      <c r="F2" s="68"/>
    </row>
    <row r="3" spans="1:12" ht="18.75">
      <c r="A3" s="69" t="s">
        <v>164</v>
      </c>
      <c r="B3" s="69"/>
      <c r="C3" s="69"/>
      <c r="D3" s="69"/>
      <c r="E3" s="69"/>
      <c r="F3" s="69"/>
    </row>
    <row r="4" spans="1:12">
      <c r="A4" s="64" t="s">
        <v>265</v>
      </c>
      <c r="B4" s="39"/>
      <c r="C4" s="39"/>
      <c r="D4" s="39"/>
      <c r="E4" s="39"/>
      <c r="F4" s="39"/>
      <c r="G4" s="67" t="s">
        <v>266</v>
      </c>
      <c r="H4" s="67"/>
      <c r="I4" s="67"/>
      <c r="J4" s="67"/>
      <c r="K4" s="67"/>
      <c r="L4" s="67"/>
    </row>
    <row r="5" spans="1:12">
      <c r="A5" s="70" t="s">
        <v>0</v>
      </c>
      <c r="B5" s="70" t="s">
        <v>165</v>
      </c>
      <c r="C5" s="4" t="s">
        <v>262</v>
      </c>
      <c r="D5" s="71" t="s">
        <v>263</v>
      </c>
      <c r="E5" s="72"/>
      <c r="F5" s="73"/>
      <c r="G5" s="67"/>
      <c r="H5" s="67"/>
      <c r="I5" s="67"/>
      <c r="J5" s="67"/>
      <c r="K5" s="67"/>
      <c r="L5" s="67"/>
    </row>
    <row r="6" spans="1:12">
      <c r="A6" s="70"/>
      <c r="B6" s="70"/>
      <c r="C6" s="4">
        <v>2021</v>
      </c>
      <c r="D6" s="5">
        <v>2022</v>
      </c>
      <c r="E6" s="5">
        <v>2023</v>
      </c>
      <c r="F6" s="5">
        <v>2024</v>
      </c>
      <c r="G6" s="67"/>
      <c r="H6" s="67"/>
      <c r="I6" s="67"/>
      <c r="J6" s="67"/>
      <c r="K6" s="67"/>
      <c r="L6" s="67"/>
    </row>
    <row r="7" spans="1:12">
      <c r="A7" s="15" t="s">
        <v>15</v>
      </c>
      <c r="B7" s="27" t="s">
        <v>16</v>
      </c>
      <c r="C7" s="40"/>
      <c r="D7" s="40"/>
      <c r="E7" s="40"/>
      <c r="F7" s="40"/>
      <c r="G7" s="67"/>
      <c r="H7" s="67"/>
      <c r="I7" s="67"/>
      <c r="J7" s="67"/>
      <c r="K7" s="67"/>
      <c r="L7" s="67"/>
    </row>
    <row r="8" spans="1:12">
      <c r="A8" s="22" t="s">
        <v>154</v>
      </c>
      <c r="B8" s="28" t="s">
        <v>199</v>
      </c>
      <c r="C8" s="65">
        <v>117.8</v>
      </c>
      <c r="D8" s="41">
        <v>103.3</v>
      </c>
      <c r="E8" s="41">
        <v>103.4</v>
      </c>
      <c r="F8" s="41">
        <v>103.7</v>
      </c>
      <c r="G8" s="67"/>
      <c r="H8" s="67"/>
      <c r="I8" s="67"/>
      <c r="J8" s="67"/>
      <c r="K8" s="67"/>
      <c r="L8" s="67"/>
    </row>
    <row r="9" spans="1:12">
      <c r="A9" s="22" t="s">
        <v>45</v>
      </c>
      <c r="B9" s="28" t="s">
        <v>159</v>
      </c>
      <c r="C9" s="65">
        <v>117.9</v>
      </c>
      <c r="D9" s="41">
        <v>101.4</v>
      </c>
      <c r="E9" s="41">
        <v>103.6</v>
      </c>
      <c r="F9" s="41">
        <v>103.9</v>
      </c>
      <c r="G9" s="67"/>
      <c r="H9" s="67"/>
      <c r="I9" s="67"/>
      <c r="J9" s="67"/>
      <c r="K9" s="67"/>
      <c r="L9" s="67"/>
    </row>
    <row r="10" spans="1:12">
      <c r="A10" s="42" t="s">
        <v>46</v>
      </c>
      <c r="B10" s="28" t="s">
        <v>166</v>
      </c>
      <c r="C10" s="65">
        <v>110.8</v>
      </c>
      <c r="D10" s="41">
        <v>102.9</v>
      </c>
      <c r="E10" s="41">
        <v>103.9</v>
      </c>
      <c r="F10" s="41">
        <v>104.2</v>
      </c>
      <c r="G10" s="67"/>
      <c r="H10" s="67"/>
      <c r="I10" s="67"/>
      <c r="J10" s="67"/>
      <c r="K10" s="67"/>
      <c r="L10" s="67"/>
    </row>
    <row r="11" spans="1:12">
      <c r="A11" s="10"/>
      <c r="B11" s="28" t="s">
        <v>8</v>
      </c>
      <c r="C11" s="41"/>
      <c r="D11" s="41"/>
      <c r="E11" s="41"/>
      <c r="F11" s="41"/>
    </row>
    <row r="12" spans="1:12">
      <c r="A12" s="10" t="s">
        <v>200</v>
      </c>
      <c r="B12" s="23" t="s">
        <v>120</v>
      </c>
      <c r="C12" s="65">
        <v>109.4</v>
      </c>
      <c r="D12" s="41">
        <v>103.2</v>
      </c>
      <c r="E12" s="41">
        <v>103.8</v>
      </c>
      <c r="F12" s="41">
        <v>104.2</v>
      </c>
    </row>
    <row r="13" spans="1:12">
      <c r="A13" s="10" t="s">
        <v>201</v>
      </c>
      <c r="B13" s="23" t="s">
        <v>121</v>
      </c>
      <c r="C13" s="65">
        <v>109.4</v>
      </c>
      <c r="D13" s="41">
        <v>103.2</v>
      </c>
      <c r="E13" s="41">
        <v>103.8</v>
      </c>
      <c r="F13" s="41">
        <v>104.2</v>
      </c>
    </row>
    <row r="14" spans="1:12">
      <c r="A14" s="10" t="s">
        <v>202</v>
      </c>
      <c r="B14" s="23" t="s">
        <v>122</v>
      </c>
      <c r="C14" s="65">
        <v>109.4</v>
      </c>
      <c r="D14" s="41">
        <v>103.2</v>
      </c>
      <c r="E14" s="41">
        <v>103.8</v>
      </c>
      <c r="F14" s="41">
        <v>104.2</v>
      </c>
    </row>
    <row r="15" spans="1:12">
      <c r="A15" s="10" t="s">
        <v>203</v>
      </c>
      <c r="B15" s="23" t="s">
        <v>123</v>
      </c>
      <c r="C15" s="41">
        <v>104.3</v>
      </c>
      <c r="D15" s="41">
        <v>103.1</v>
      </c>
      <c r="E15" s="41">
        <v>103.7</v>
      </c>
      <c r="F15" s="41">
        <v>104</v>
      </c>
    </row>
    <row r="16" spans="1:12">
      <c r="A16" s="10" t="s">
        <v>204</v>
      </c>
      <c r="B16" s="23" t="s">
        <v>124</v>
      </c>
      <c r="C16" s="41">
        <v>104.3</v>
      </c>
      <c r="D16" s="41">
        <v>103.1</v>
      </c>
      <c r="E16" s="41">
        <v>103.7</v>
      </c>
      <c r="F16" s="41">
        <v>104</v>
      </c>
    </row>
    <row r="17" spans="1:6">
      <c r="A17" s="10" t="s">
        <v>205</v>
      </c>
      <c r="B17" s="23" t="s">
        <v>125</v>
      </c>
      <c r="C17" s="41">
        <v>104.3</v>
      </c>
      <c r="D17" s="41">
        <v>103.1</v>
      </c>
      <c r="E17" s="41">
        <v>103.7</v>
      </c>
      <c r="F17" s="41">
        <v>104</v>
      </c>
    </row>
    <row r="18" spans="1:6" ht="47.25">
      <c r="A18" s="10" t="s">
        <v>206</v>
      </c>
      <c r="B18" s="23" t="s">
        <v>126</v>
      </c>
      <c r="C18" s="65">
        <v>107.7</v>
      </c>
      <c r="D18" s="41">
        <v>103.7</v>
      </c>
      <c r="E18" s="41">
        <v>103.7</v>
      </c>
      <c r="F18" s="41">
        <v>103.9</v>
      </c>
    </row>
    <row r="19" spans="1:6">
      <c r="A19" s="10" t="s">
        <v>207</v>
      </c>
      <c r="B19" s="23" t="s">
        <v>127</v>
      </c>
      <c r="C19" s="41">
        <v>106.3</v>
      </c>
      <c r="D19" s="41">
        <v>103.7</v>
      </c>
      <c r="E19" s="41">
        <v>103.9</v>
      </c>
      <c r="F19" s="41">
        <v>104.2</v>
      </c>
    </row>
    <row r="20" spans="1:6" ht="31.5">
      <c r="A20" s="10" t="s">
        <v>208</v>
      </c>
      <c r="B20" s="23" t="s">
        <v>128</v>
      </c>
      <c r="C20" s="41">
        <v>105.5</v>
      </c>
      <c r="D20" s="41">
        <v>104.1</v>
      </c>
      <c r="E20" s="41">
        <v>104.5</v>
      </c>
      <c r="F20" s="41">
        <v>104.8</v>
      </c>
    </row>
    <row r="21" spans="1:6">
      <c r="A21" s="10" t="s">
        <v>209</v>
      </c>
      <c r="B21" s="23" t="s">
        <v>129</v>
      </c>
      <c r="C21" s="65">
        <v>125.6</v>
      </c>
      <c r="D21" s="41">
        <v>100.1</v>
      </c>
      <c r="E21" s="41">
        <v>103.1</v>
      </c>
      <c r="F21" s="41">
        <v>103.3</v>
      </c>
    </row>
    <row r="22" spans="1:6" ht="31.5">
      <c r="A22" s="10" t="s">
        <v>210</v>
      </c>
      <c r="B22" s="23" t="s">
        <v>130</v>
      </c>
      <c r="C22" s="41">
        <v>106.7</v>
      </c>
      <c r="D22" s="41">
        <v>103.2</v>
      </c>
      <c r="E22" s="41">
        <v>103.9</v>
      </c>
      <c r="F22" s="41">
        <v>104.4</v>
      </c>
    </row>
    <row r="23" spans="1:6" ht="31.5">
      <c r="A23" s="10" t="s">
        <v>211</v>
      </c>
      <c r="B23" s="23" t="s">
        <v>131</v>
      </c>
      <c r="C23" s="41">
        <v>106.7</v>
      </c>
      <c r="D23" s="41">
        <v>103.2</v>
      </c>
      <c r="E23" s="41">
        <v>103.9</v>
      </c>
      <c r="F23" s="41">
        <v>104.4</v>
      </c>
    </row>
    <row r="24" spans="1:6" ht="31.5">
      <c r="A24" s="10" t="s">
        <v>212</v>
      </c>
      <c r="B24" s="23" t="s">
        <v>132</v>
      </c>
      <c r="C24" s="41">
        <v>106.7</v>
      </c>
      <c r="D24" s="41">
        <v>103.2</v>
      </c>
      <c r="E24" s="41">
        <v>103.9</v>
      </c>
      <c r="F24" s="41">
        <v>104.4</v>
      </c>
    </row>
    <row r="25" spans="1:6" ht="31.5">
      <c r="A25" s="10" t="s">
        <v>213</v>
      </c>
      <c r="B25" s="23" t="s">
        <v>133</v>
      </c>
      <c r="C25" s="41">
        <v>104.2</v>
      </c>
      <c r="D25" s="41">
        <v>103.9</v>
      </c>
      <c r="E25" s="41">
        <v>104.1</v>
      </c>
      <c r="F25" s="41">
        <v>104.3</v>
      </c>
    </row>
    <row r="26" spans="1:6">
      <c r="A26" s="10" t="s">
        <v>214</v>
      </c>
      <c r="B26" s="23" t="s">
        <v>134</v>
      </c>
      <c r="C26" s="65">
        <v>125.7</v>
      </c>
      <c r="D26" s="41">
        <v>103.5</v>
      </c>
      <c r="E26" s="41">
        <v>104</v>
      </c>
      <c r="F26" s="41">
        <v>104.4</v>
      </c>
    </row>
    <row r="27" spans="1:6" ht="31.5">
      <c r="A27" s="10" t="s">
        <v>215</v>
      </c>
      <c r="B27" s="23" t="s">
        <v>136</v>
      </c>
      <c r="C27" s="41">
        <v>104.7</v>
      </c>
      <c r="D27" s="41">
        <v>104.5</v>
      </c>
      <c r="E27" s="41">
        <v>104.3</v>
      </c>
      <c r="F27" s="41">
        <v>104.5</v>
      </c>
    </row>
    <row r="28" spans="1:6" ht="31.5">
      <c r="A28" s="10" t="s">
        <v>216</v>
      </c>
      <c r="B28" s="23" t="s">
        <v>139</v>
      </c>
      <c r="C28" s="41">
        <v>103.9</v>
      </c>
      <c r="D28" s="41">
        <v>103.6</v>
      </c>
      <c r="E28" s="41">
        <v>104.1</v>
      </c>
      <c r="F28" s="41">
        <v>104.4</v>
      </c>
    </row>
    <row r="29" spans="1:6">
      <c r="A29" s="10" t="s">
        <v>217</v>
      </c>
      <c r="B29" s="23" t="s">
        <v>141</v>
      </c>
      <c r="C29" s="41">
        <v>105.5</v>
      </c>
      <c r="D29" s="41">
        <v>104.1</v>
      </c>
      <c r="E29" s="41">
        <v>104.5</v>
      </c>
      <c r="F29" s="41">
        <v>104.8</v>
      </c>
    </row>
    <row r="30" spans="1:6" ht="31.5">
      <c r="A30" s="10" t="s">
        <v>218</v>
      </c>
      <c r="B30" s="23" t="s">
        <v>143</v>
      </c>
      <c r="C30" s="41">
        <v>103.9</v>
      </c>
      <c r="D30" s="41">
        <v>103.6</v>
      </c>
      <c r="E30" s="41">
        <v>104.1</v>
      </c>
      <c r="F30" s="41">
        <v>104.4</v>
      </c>
    </row>
    <row r="31" spans="1:6" ht="31.5">
      <c r="A31" s="10" t="s">
        <v>219</v>
      </c>
      <c r="B31" s="23" t="s">
        <v>145</v>
      </c>
      <c r="C31" s="41">
        <v>103.9</v>
      </c>
      <c r="D31" s="41">
        <v>103.6</v>
      </c>
      <c r="E31" s="41">
        <v>104.1</v>
      </c>
      <c r="F31" s="41">
        <v>104.4</v>
      </c>
    </row>
    <row r="32" spans="1:6" ht="31.5">
      <c r="A32" s="10" t="s">
        <v>220</v>
      </c>
      <c r="B32" s="23" t="s">
        <v>147</v>
      </c>
      <c r="C32" s="41">
        <v>103.9</v>
      </c>
      <c r="D32" s="41">
        <v>103.6</v>
      </c>
      <c r="E32" s="41">
        <v>104.1</v>
      </c>
      <c r="F32" s="41">
        <v>104.4</v>
      </c>
    </row>
    <row r="33" spans="1:6">
      <c r="A33" s="10" t="s">
        <v>221</v>
      </c>
      <c r="B33" s="23" t="s">
        <v>149</v>
      </c>
      <c r="C33" s="41">
        <v>105.5</v>
      </c>
      <c r="D33" s="41">
        <v>104.1</v>
      </c>
      <c r="E33" s="41">
        <v>104.5</v>
      </c>
      <c r="F33" s="41">
        <v>104.8</v>
      </c>
    </row>
    <row r="34" spans="1:6">
      <c r="A34" s="10" t="s">
        <v>222</v>
      </c>
      <c r="B34" s="23" t="s">
        <v>151</v>
      </c>
      <c r="C34" s="41">
        <v>105.5</v>
      </c>
      <c r="D34" s="41">
        <v>104.1</v>
      </c>
      <c r="E34" s="41">
        <v>104.5</v>
      </c>
      <c r="F34" s="41">
        <v>104.8</v>
      </c>
    </row>
    <row r="35" spans="1:6">
      <c r="A35" s="10" t="s">
        <v>223</v>
      </c>
      <c r="B35" s="23" t="s">
        <v>153</v>
      </c>
      <c r="C35" s="41">
        <v>105.5</v>
      </c>
      <c r="D35" s="41">
        <v>104.1</v>
      </c>
      <c r="E35" s="41">
        <v>104.5</v>
      </c>
      <c r="F35" s="41">
        <v>104.8</v>
      </c>
    </row>
    <row r="36" spans="1:6" ht="31.5">
      <c r="A36" s="10" t="s">
        <v>47</v>
      </c>
      <c r="B36" s="28" t="s">
        <v>167</v>
      </c>
      <c r="C36" s="41">
        <v>104</v>
      </c>
      <c r="D36" s="41">
        <v>104</v>
      </c>
      <c r="E36" s="41">
        <v>104</v>
      </c>
      <c r="F36" s="41">
        <v>104</v>
      </c>
    </row>
    <row r="37" spans="1:6" ht="47.25">
      <c r="A37" s="10" t="s">
        <v>48</v>
      </c>
      <c r="B37" s="28" t="s">
        <v>168</v>
      </c>
      <c r="C37" s="41">
        <v>103.8</v>
      </c>
      <c r="D37" s="41">
        <v>104</v>
      </c>
      <c r="E37" s="41">
        <v>104</v>
      </c>
      <c r="F37" s="41">
        <v>104</v>
      </c>
    </row>
    <row r="38" spans="1:6">
      <c r="A38" s="11" t="s">
        <v>21</v>
      </c>
      <c r="B38" s="25" t="s">
        <v>22</v>
      </c>
      <c r="C38" s="41"/>
      <c r="D38" s="41"/>
      <c r="E38" s="41"/>
      <c r="F38" s="41"/>
    </row>
    <row r="39" spans="1:6">
      <c r="A39" s="10" t="s">
        <v>154</v>
      </c>
      <c r="B39" s="12" t="s">
        <v>22</v>
      </c>
      <c r="C39" s="41">
        <v>104.5</v>
      </c>
      <c r="D39" s="41">
        <v>103.3</v>
      </c>
      <c r="E39" s="41">
        <v>103.8</v>
      </c>
      <c r="F39" s="41">
        <v>104.1</v>
      </c>
    </row>
    <row r="40" spans="1:6">
      <c r="A40" s="10" t="s">
        <v>44</v>
      </c>
      <c r="B40" s="12" t="s">
        <v>175</v>
      </c>
      <c r="C40" s="41">
        <v>104.5</v>
      </c>
      <c r="D40" s="41">
        <v>102.6</v>
      </c>
      <c r="E40" s="41">
        <v>103.7</v>
      </c>
      <c r="F40" s="41">
        <v>104</v>
      </c>
    </row>
    <row r="41" spans="1:6">
      <c r="A41" s="10" t="s">
        <v>45</v>
      </c>
      <c r="B41" s="12" t="s">
        <v>176</v>
      </c>
      <c r="C41" s="41">
        <v>105</v>
      </c>
      <c r="D41" s="41">
        <v>103.8</v>
      </c>
      <c r="E41" s="41">
        <v>103.9</v>
      </c>
      <c r="F41" s="41">
        <v>104</v>
      </c>
    </row>
    <row r="42" spans="1:6">
      <c r="A42" s="11" t="s">
        <v>24</v>
      </c>
      <c r="B42" s="25" t="s">
        <v>25</v>
      </c>
      <c r="C42" s="41"/>
      <c r="D42" s="41"/>
      <c r="E42" s="41"/>
      <c r="F42" s="41"/>
    </row>
    <row r="43" spans="1:6">
      <c r="A43" s="10" t="s">
        <v>154</v>
      </c>
      <c r="B43" s="26" t="s">
        <v>174</v>
      </c>
      <c r="C43" s="41">
        <v>105.8</v>
      </c>
      <c r="D43" s="41">
        <v>104</v>
      </c>
      <c r="E43" s="41">
        <v>104</v>
      </c>
      <c r="F43" s="41">
        <v>104</v>
      </c>
    </row>
    <row r="44" spans="1:6">
      <c r="A44" s="10" t="s">
        <v>76</v>
      </c>
      <c r="B44" s="12" t="s">
        <v>172</v>
      </c>
      <c r="C44" s="41">
        <v>106.4</v>
      </c>
      <c r="D44" s="41">
        <v>104.3</v>
      </c>
      <c r="E44" s="41">
        <v>103.9</v>
      </c>
      <c r="F44" s="41">
        <v>104</v>
      </c>
    </row>
    <row r="45" spans="1:6" ht="31.5">
      <c r="A45" s="10" t="s">
        <v>77</v>
      </c>
      <c r="B45" s="12" t="s">
        <v>169</v>
      </c>
      <c r="C45" s="41"/>
      <c r="D45" s="41"/>
      <c r="E45" s="41"/>
      <c r="F45" s="41"/>
    </row>
    <row r="46" spans="1:6">
      <c r="A46" s="14" t="s">
        <v>78</v>
      </c>
      <c r="B46" s="12" t="s">
        <v>173</v>
      </c>
      <c r="C46" s="41">
        <v>103.5</v>
      </c>
      <c r="D46" s="41">
        <v>103.8</v>
      </c>
      <c r="E46" s="41">
        <v>104.3</v>
      </c>
      <c r="F46" s="41">
        <v>104.2</v>
      </c>
    </row>
    <row r="47" spans="1:6">
      <c r="A47" s="17" t="s">
        <v>27</v>
      </c>
      <c r="B47" s="29" t="s">
        <v>28</v>
      </c>
      <c r="C47" s="41"/>
      <c r="D47" s="41"/>
      <c r="E47" s="41"/>
      <c r="F47" s="41"/>
    </row>
    <row r="48" spans="1:6" ht="31.5">
      <c r="A48" s="14" t="s">
        <v>154</v>
      </c>
      <c r="B48" s="30" t="s">
        <v>170</v>
      </c>
      <c r="C48" s="41">
        <v>105.4</v>
      </c>
      <c r="D48" s="41">
        <v>105.1</v>
      </c>
      <c r="E48" s="41">
        <v>104.9</v>
      </c>
      <c r="F48" s="41">
        <v>104.7</v>
      </c>
    </row>
    <row r="49" spans="1:6">
      <c r="A49" s="11" t="s">
        <v>32</v>
      </c>
      <c r="B49" s="25" t="s">
        <v>30</v>
      </c>
      <c r="C49" s="41"/>
      <c r="D49" s="41"/>
      <c r="E49" s="41"/>
      <c r="F49" s="41"/>
    </row>
    <row r="50" spans="1:6">
      <c r="A50" s="18" t="s">
        <v>154</v>
      </c>
      <c r="B50" s="31" t="s">
        <v>171</v>
      </c>
      <c r="C50" s="41">
        <v>103.6</v>
      </c>
      <c r="D50" s="41">
        <v>104.2</v>
      </c>
      <c r="E50" s="41">
        <v>104.4</v>
      </c>
      <c r="F50" s="41">
        <v>104.5</v>
      </c>
    </row>
  </sheetData>
  <mergeCells count="6">
    <mergeCell ref="G4:L10"/>
    <mergeCell ref="A2:F2"/>
    <mergeCell ref="A3:F3"/>
    <mergeCell ref="B5:B6"/>
    <mergeCell ref="D5:F5"/>
    <mergeCell ref="A5:A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158"/>
  <sheetViews>
    <sheetView tabSelected="1" showWhiteSpace="0" view="pageBreakPreview" zoomScaleNormal="100" zoomScaleSheetLayoutView="100" zoomScalePageLayoutView="120" workbookViewId="0">
      <selection activeCell="A2" sqref="A2:H2"/>
    </sheetView>
  </sheetViews>
  <sheetFormatPr defaultRowHeight="15.75"/>
  <cols>
    <col min="1" max="1" width="9" style="24" customWidth="1"/>
    <col min="2" max="2" width="49.5703125" style="36" customWidth="1"/>
    <col min="3" max="3" width="24.85546875" style="38" customWidth="1"/>
    <col min="4" max="4" width="12.5703125" style="38" customWidth="1"/>
    <col min="5" max="5" width="15" style="38" customWidth="1"/>
    <col min="6" max="6" width="12.85546875" style="38" customWidth="1"/>
    <col min="7" max="7" width="12.42578125" style="38" customWidth="1"/>
    <col min="8" max="8" width="14.42578125" style="38" customWidth="1"/>
    <col min="9" max="16384" width="9.140625" style="1"/>
  </cols>
  <sheetData>
    <row r="1" spans="1:8" ht="18.75" customHeight="1">
      <c r="A1" s="75" t="s">
        <v>267</v>
      </c>
      <c r="B1" s="75"/>
      <c r="C1" s="75"/>
      <c r="D1" s="75"/>
      <c r="E1" s="75"/>
      <c r="F1" s="75"/>
      <c r="G1" s="75"/>
      <c r="H1" s="75"/>
    </row>
    <row r="2" spans="1:8" ht="42.75" customHeight="1">
      <c r="A2" s="76" t="s">
        <v>264</v>
      </c>
      <c r="B2" s="77"/>
      <c r="C2" s="77"/>
      <c r="D2" s="77"/>
      <c r="E2" s="77"/>
      <c r="F2" s="77"/>
      <c r="G2" s="77"/>
      <c r="H2" s="77"/>
    </row>
    <row r="3" spans="1:8" s="3" customFormat="1">
      <c r="A3" s="2"/>
      <c r="B3" s="34"/>
      <c r="C3" s="37"/>
      <c r="D3" s="37"/>
      <c r="E3" s="37"/>
      <c r="F3" s="37"/>
      <c r="G3" s="37"/>
      <c r="H3" s="37"/>
    </row>
    <row r="4" spans="1:8">
      <c r="A4" s="70" t="s">
        <v>0</v>
      </c>
      <c r="B4" s="78" t="s">
        <v>1</v>
      </c>
      <c r="C4" s="70" t="s">
        <v>2</v>
      </c>
      <c r="D4" s="4" t="s">
        <v>3</v>
      </c>
      <c r="E4" s="4" t="s">
        <v>93</v>
      </c>
      <c r="F4" s="70" t="s">
        <v>4</v>
      </c>
      <c r="G4" s="79"/>
      <c r="H4" s="79"/>
    </row>
    <row r="5" spans="1:8">
      <c r="A5" s="70"/>
      <c r="B5" s="78"/>
      <c r="C5" s="70"/>
      <c r="D5" s="5">
        <v>2020</v>
      </c>
      <c r="E5" s="4">
        <v>2021</v>
      </c>
      <c r="F5" s="5">
        <v>2022</v>
      </c>
      <c r="G5" s="5">
        <v>2023</v>
      </c>
      <c r="H5" s="5">
        <v>2024</v>
      </c>
    </row>
    <row r="6" spans="1:8">
      <c r="A6" s="6" t="s">
        <v>5</v>
      </c>
      <c r="B6" s="25" t="s">
        <v>6</v>
      </c>
      <c r="C6" s="7"/>
      <c r="D6" s="7"/>
      <c r="E6" s="7"/>
      <c r="F6" s="7"/>
      <c r="G6" s="7"/>
      <c r="H6" s="7"/>
    </row>
    <row r="7" spans="1:8">
      <c r="A7" s="8">
        <v>1</v>
      </c>
      <c r="B7" s="35" t="s">
        <v>235</v>
      </c>
      <c r="C7" s="19" t="s">
        <v>9</v>
      </c>
      <c r="D7" s="44">
        <f>D8+D9</f>
        <v>8027</v>
      </c>
      <c r="E7" s="44">
        <f>E8+E9</f>
        <v>7875</v>
      </c>
      <c r="F7" s="44">
        <f>F8+F9</f>
        <v>7863</v>
      </c>
      <c r="G7" s="44">
        <f>G8+G9</f>
        <v>7844</v>
      </c>
      <c r="H7" s="44">
        <f>H9+H8</f>
        <v>7850</v>
      </c>
    </row>
    <row r="8" spans="1:8">
      <c r="A8" s="8" t="s">
        <v>44</v>
      </c>
      <c r="B8" s="35" t="s">
        <v>225</v>
      </c>
      <c r="C8" s="19" t="s">
        <v>9</v>
      </c>
      <c r="D8" s="44">
        <v>8004</v>
      </c>
      <c r="E8" s="44">
        <v>7852</v>
      </c>
      <c r="F8" s="44">
        <v>7840</v>
      </c>
      <c r="G8" s="44">
        <v>7822</v>
      </c>
      <c r="H8" s="44">
        <v>7828</v>
      </c>
    </row>
    <row r="9" spans="1:8">
      <c r="A9" s="8" t="s">
        <v>45</v>
      </c>
      <c r="B9" s="35" t="s">
        <v>226</v>
      </c>
      <c r="C9" s="19" t="s">
        <v>9</v>
      </c>
      <c r="D9" s="44">
        <v>23</v>
      </c>
      <c r="E9" s="44">
        <v>23</v>
      </c>
      <c r="F9" s="44">
        <v>23</v>
      </c>
      <c r="G9" s="44">
        <v>22</v>
      </c>
      <c r="H9" s="44">
        <v>22</v>
      </c>
    </row>
    <row r="10" spans="1:8" ht="31.5">
      <c r="A10" s="8" t="s">
        <v>76</v>
      </c>
      <c r="B10" s="35" t="s">
        <v>234</v>
      </c>
      <c r="C10" s="19" t="s">
        <v>9</v>
      </c>
      <c r="D10" s="44">
        <v>1456</v>
      </c>
      <c r="E10" s="44">
        <v>1449</v>
      </c>
      <c r="F10" s="44">
        <v>1435</v>
      </c>
      <c r="G10" s="44">
        <v>1430</v>
      </c>
      <c r="H10" s="44">
        <v>1432</v>
      </c>
    </row>
    <row r="11" spans="1:8" ht="31.5">
      <c r="A11" s="8" t="s">
        <v>77</v>
      </c>
      <c r="B11" s="35" t="s">
        <v>232</v>
      </c>
      <c r="C11" s="19" t="s">
        <v>9</v>
      </c>
      <c r="D11" s="44">
        <v>4280</v>
      </c>
      <c r="E11" s="44">
        <v>4170</v>
      </c>
      <c r="F11" s="44">
        <v>4155</v>
      </c>
      <c r="G11" s="44">
        <v>4142</v>
      </c>
      <c r="H11" s="44">
        <v>4149</v>
      </c>
    </row>
    <row r="12" spans="1:8" ht="31.5">
      <c r="A12" s="8" t="s">
        <v>78</v>
      </c>
      <c r="B12" s="35" t="s">
        <v>233</v>
      </c>
      <c r="C12" s="19" t="s">
        <v>9</v>
      </c>
      <c r="D12" s="44">
        <f>D7-D10-D11</f>
        <v>2291</v>
      </c>
      <c r="E12" s="44">
        <f t="shared" ref="E12:H12" si="0">E7-E10-E11</f>
        <v>2256</v>
      </c>
      <c r="F12" s="44">
        <f t="shared" si="0"/>
        <v>2273</v>
      </c>
      <c r="G12" s="44">
        <f t="shared" si="0"/>
        <v>2272</v>
      </c>
      <c r="H12" s="44">
        <f t="shared" si="0"/>
        <v>2269</v>
      </c>
    </row>
    <row r="13" spans="1:8">
      <c r="A13" s="9" t="s">
        <v>79</v>
      </c>
      <c r="B13" s="35" t="s">
        <v>95</v>
      </c>
      <c r="C13" s="19" t="s">
        <v>9</v>
      </c>
      <c r="D13" s="44">
        <f>(D7+E7)/2</f>
        <v>7951</v>
      </c>
      <c r="E13" s="44">
        <f>(E7+F7)/2</f>
        <v>7869</v>
      </c>
      <c r="F13" s="44">
        <f>(F7+G7)/2</f>
        <v>7853.5</v>
      </c>
      <c r="G13" s="44">
        <f>(G7+H7)/2</f>
        <v>7847</v>
      </c>
      <c r="H13" s="44">
        <f>(H7+(H7+H14-H15+H16))/2</f>
        <v>7782</v>
      </c>
    </row>
    <row r="14" spans="1:8" ht="31.5">
      <c r="A14" s="10" t="s">
        <v>84</v>
      </c>
      <c r="B14" s="35" t="s">
        <v>74</v>
      </c>
      <c r="C14" s="19" t="s">
        <v>9</v>
      </c>
      <c r="D14" s="44">
        <v>38</v>
      </c>
      <c r="E14" s="44">
        <v>43</v>
      </c>
      <c r="F14" s="44">
        <v>44</v>
      </c>
      <c r="G14" s="44">
        <v>45</v>
      </c>
      <c r="H14" s="44">
        <v>47</v>
      </c>
    </row>
    <row r="15" spans="1:8">
      <c r="A15" s="10" t="s">
        <v>85</v>
      </c>
      <c r="B15" s="35" t="s">
        <v>75</v>
      </c>
      <c r="C15" s="19" t="s">
        <v>9</v>
      </c>
      <c r="D15" s="44">
        <v>160</v>
      </c>
      <c r="E15" s="44">
        <v>157</v>
      </c>
      <c r="F15" s="44">
        <v>156</v>
      </c>
      <c r="G15" s="44">
        <v>156</v>
      </c>
      <c r="H15" s="44">
        <v>158</v>
      </c>
    </row>
    <row r="16" spans="1:8">
      <c r="A16" s="10" t="s">
        <v>86</v>
      </c>
      <c r="B16" s="35" t="s">
        <v>90</v>
      </c>
      <c r="C16" s="19" t="s">
        <v>9</v>
      </c>
      <c r="D16" s="44">
        <v>-24</v>
      </c>
      <c r="E16" s="44">
        <v>-32</v>
      </c>
      <c r="F16" s="44">
        <v>-30</v>
      </c>
      <c r="G16" s="44">
        <v>-28</v>
      </c>
      <c r="H16" s="44">
        <v>-25</v>
      </c>
    </row>
    <row r="17" spans="1:8" ht="31.5">
      <c r="A17" s="10" t="s">
        <v>155</v>
      </c>
      <c r="B17" s="35" t="s">
        <v>10</v>
      </c>
      <c r="C17" s="19" t="s">
        <v>242</v>
      </c>
      <c r="D17" s="44">
        <f>D14/D13*1000</f>
        <v>4.779273047415419</v>
      </c>
      <c r="E17" s="44">
        <f>E14/E13*1000</f>
        <v>5.4644808743169397</v>
      </c>
      <c r="F17" s="44">
        <f>F14/F13*1000</f>
        <v>5.6025975679633282</v>
      </c>
      <c r="G17" s="44">
        <f>G14/G13*1000</f>
        <v>5.7346756722314254</v>
      </c>
      <c r="H17" s="44">
        <f>H14/H13*1000</f>
        <v>6.0395785145206888</v>
      </c>
    </row>
    <row r="18" spans="1:8" ht="31.5">
      <c r="A18" s="10" t="s">
        <v>156</v>
      </c>
      <c r="B18" s="35" t="s">
        <v>11</v>
      </c>
      <c r="C18" s="19" t="s">
        <v>242</v>
      </c>
      <c r="D18" s="44">
        <f>D15/D13*1000</f>
        <v>20.123254936485974</v>
      </c>
      <c r="E18" s="44">
        <f>E15/E13*1000</f>
        <v>19.951709238785106</v>
      </c>
      <c r="F18" s="44">
        <f>F15/F13*1000</f>
        <v>19.863755013688166</v>
      </c>
      <c r="G18" s="44">
        <f>G15/G13*1000</f>
        <v>19.880208997068944</v>
      </c>
      <c r="H18" s="44">
        <f>H15/H13*1000</f>
        <v>20.303263942431254</v>
      </c>
    </row>
    <row r="19" spans="1:8" ht="31.5">
      <c r="A19" s="10" t="s">
        <v>157</v>
      </c>
      <c r="B19" s="35" t="s">
        <v>12</v>
      </c>
      <c r="C19" s="19" t="s">
        <v>242</v>
      </c>
      <c r="D19" s="44">
        <f>D17-D18</f>
        <v>-15.343981889070555</v>
      </c>
      <c r="E19" s="44">
        <f>E17-E18</f>
        <v>-14.487228364468166</v>
      </c>
      <c r="F19" s="44">
        <f>F17-F18</f>
        <v>-14.261157445724837</v>
      </c>
      <c r="G19" s="44">
        <f>G17-G18</f>
        <v>-14.145533324837519</v>
      </c>
      <c r="H19" s="44">
        <f>H17-H18</f>
        <v>-14.263685427910566</v>
      </c>
    </row>
    <row r="20" spans="1:8" ht="31.5">
      <c r="A20" s="10" t="s">
        <v>158</v>
      </c>
      <c r="B20" s="35" t="s">
        <v>13</v>
      </c>
      <c r="C20" s="19" t="s">
        <v>242</v>
      </c>
      <c r="D20" s="44">
        <f>D16/D13*1000</f>
        <v>-3.0184882404728963</v>
      </c>
      <c r="E20" s="44">
        <f>E16/E13*1000</f>
        <v>-4.0665904180963279</v>
      </c>
      <c r="F20" s="44">
        <f>F16/F13*1000</f>
        <v>-3.819952887247724</v>
      </c>
      <c r="G20" s="44">
        <f>G16/G13*1000</f>
        <v>-3.568242640499554</v>
      </c>
      <c r="H20" s="44">
        <f>H16/H13*1000</f>
        <v>-3.2125417630429194</v>
      </c>
    </row>
    <row r="21" spans="1:8">
      <c r="A21" s="15" t="s">
        <v>14</v>
      </c>
      <c r="B21" s="45" t="s">
        <v>16</v>
      </c>
      <c r="C21" s="46"/>
      <c r="D21" s="46"/>
      <c r="E21" s="46"/>
      <c r="F21" s="46"/>
      <c r="G21" s="46"/>
      <c r="H21" s="46"/>
    </row>
    <row r="22" spans="1:8" ht="63">
      <c r="A22" s="84">
        <v>1</v>
      </c>
      <c r="B22" s="43" t="s">
        <v>119</v>
      </c>
      <c r="C22" s="19" t="s">
        <v>241</v>
      </c>
      <c r="D22" s="44">
        <f>D26+D77+D79</f>
        <v>1016.9000000000001</v>
      </c>
      <c r="E22" s="44">
        <f t="shared" ref="E22:H22" si="1">E26+E77+E79</f>
        <v>1053.5999999999999</v>
      </c>
      <c r="F22" s="44">
        <f t="shared" si="1"/>
        <v>1082.1000000000001</v>
      </c>
      <c r="G22" s="44">
        <f t="shared" si="1"/>
        <v>1117.3999999999999</v>
      </c>
      <c r="H22" s="44">
        <f t="shared" si="1"/>
        <v>1146.5</v>
      </c>
    </row>
    <row r="23" spans="1:8" ht="31.5">
      <c r="A23" s="84"/>
      <c r="B23" s="43" t="s">
        <v>17</v>
      </c>
      <c r="C23" s="47" t="s">
        <v>18</v>
      </c>
      <c r="D23" s="44">
        <v>105.1</v>
      </c>
      <c r="E23" s="44">
        <f>E22/D22*100</f>
        <v>103.60900776870881</v>
      </c>
      <c r="F23" s="44">
        <f>F22/E22*100</f>
        <v>102.70501138952166</v>
      </c>
      <c r="G23" s="44">
        <f>G22/F22*100</f>
        <v>103.26217539968576</v>
      </c>
      <c r="H23" s="44">
        <f>H22/G22*100</f>
        <v>102.6042598890281</v>
      </c>
    </row>
    <row r="24" spans="1:8" ht="78.75">
      <c r="A24" s="84" t="s">
        <v>76</v>
      </c>
      <c r="B24" s="66" t="s">
        <v>194</v>
      </c>
      <c r="C24" s="19" t="s">
        <v>241</v>
      </c>
      <c r="D24" s="44"/>
      <c r="E24" s="44">
        <f>D24*E25*'Входные данные'!C9/10000</f>
        <v>0</v>
      </c>
      <c r="F24" s="44">
        <f>E24*F25*'Входные данные'!D9/10000</f>
        <v>0</v>
      </c>
      <c r="G24" s="44">
        <f>F24*G25*'Входные данные'!E9/10000</f>
        <v>0</v>
      </c>
      <c r="H24" s="44">
        <f>G24*H25*'Входные данные'!F9/10000</f>
        <v>0</v>
      </c>
    </row>
    <row r="25" spans="1:8" ht="31.5">
      <c r="A25" s="84"/>
      <c r="B25" s="43" t="s">
        <v>20</v>
      </c>
      <c r="C25" s="47" t="s">
        <v>18</v>
      </c>
      <c r="D25" s="44"/>
      <c r="E25" s="44"/>
      <c r="F25" s="44"/>
      <c r="G25" s="44"/>
      <c r="H25" s="44"/>
    </row>
    <row r="26" spans="1:8" ht="78.75">
      <c r="A26" s="85">
        <v>3</v>
      </c>
      <c r="B26" s="43" t="s">
        <v>195</v>
      </c>
      <c r="C26" s="19" t="s">
        <v>241</v>
      </c>
      <c r="D26" s="44">
        <f>D29+D39+D41+D51+D59+D61+D65+D75</f>
        <v>624.70000000000005</v>
      </c>
      <c r="E26" s="44">
        <f t="shared" ref="E26:H26" si="2">E29+E39+E41+E51+E59+E61+E65+E75</f>
        <v>649.29999999999995</v>
      </c>
      <c r="F26" s="44">
        <f t="shared" si="2"/>
        <v>673.80000000000007</v>
      </c>
      <c r="G26" s="44">
        <f t="shared" si="2"/>
        <v>700.1</v>
      </c>
      <c r="H26" s="44">
        <f t="shared" si="2"/>
        <v>722.9</v>
      </c>
    </row>
    <row r="27" spans="1:8" ht="31.5">
      <c r="A27" s="85"/>
      <c r="B27" s="43" t="s">
        <v>20</v>
      </c>
      <c r="C27" s="47" t="s">
        <v>18</v>
      </c>
      <c r="D27" s="44">
        <v>72.099999999999994</v>
      </c>
      <c r="E27" s="44">
        <f>E26/D26*100</f>
        <v>103.9378901872899</v>
      </c>
      <c r="F27" s="44">
        <f t="shared" ref="F27:H27" si="3">F26/E26*100</f>
        <v>103.77329431695674</v>
      </c>
      <c r="G27" s="44">
        <f t="shared" si="3"/>
        <v>103.90323538141881</v>
      </c>
      <c r="H27" s="44">
        <f t="shared" si="3"/>
        <v>103.25667761748321</v>
      </c>
    </row>
    <row r="28" spans="1:8">
      <c r="A28" s="10"/>
      <c r="B28" s="43" t="s">
        <v>8</v>
      </c>
      <c r="C28" s="47"/>
      <c r="D28" s="48"/>
      <c r="E28" s="48"/>
      <c r="F28" s="48"/>
      <c r="G28" s="48"/>
      <c r="H28" s="48"/>
    </row>
    <row r="29" spans="1:8" ht="31.5">
      <c r="A29" s="74" t="s">
        <v>49</v>
      </c>
      <c r="B29" s="43" t="s">
        <v>120</v>
      </c>
      <c r="C29" s="19" t="s">
        <v>241</v>
      </c>
      <c r="D29" s="44">
        <v>80.5</v>
      </c>
      <c r="E29" s="44">
        <v>86.4</v>
      </c>
      <c r="F29" s="44">
        <v>91.2</v>
      </c>
      <c r="G29" s="44">
        <v>97.3</v>
      </c>
      <c r="H29" s="44">
        <v>99.4</v>
      </c>
    </row>
    <row r="30" spans="1:8" ht="31.5">
      <c r="A30" s="74"/>
      <c r="B30" s="43" t="s">
        <v>20</v>
      </c>
      <c r="C30" s="47" t="s">
        <v>18</v>
      </c>
      <c r="D30" s="44">
        <v>101</v>
      </c>
      <c r="E30" s="44">
        <f>E29/D29*100</f>
        <v>107.32919254658387</v>
      </c>
      <c r="F30" s="44">
        <f t="shared" ref="F30:H30" si="4">F29/E29*100</f>
        <v>105.55555555555556</v>
      </c>
      <c r="G30" s="44">
        <f t="shared" si="4"/>
        <v>106.68859649122805</v>
      </c>
      <c r="H30" s="44">
        <f t="shared" si="4"/>
        <v>102.15827338129498</v>
      </c>
    </row>
    <row r="31" spans="1:8">
      <c r="A31" s="74" t="s">
        <v>50</v>
      </c>
      <c r="B31" s="43" t="s">
        <v>121</v>
      </c>
      <c r="C31" s="19" t="s">
        <v>241</v>
      </c>
      <c r="D31" s="44"/>
      <c r="E31" s="44">
        <f>D31*E32*'Входные данные'!C13/10000</f>
        <v>0</v>
      </c>
      <c r="F31" s="44">
        <f>E31*F32*'Входные данные'!D13/10000</f>
        <v>0</v>
      </c>
      <c r="G31" s="44">
        <f>F31*G32*'Входные данные'!E13/10000</f>
        <v>0</v>
      </c>
      <c r="H31" s="44">
        <f>G31*H32*'Входные данные'!F13/10000</f>
        <v>0</v>
      </c>
    </row>
    <row r="32" spans="1:8" ht="31.5">
      <c r="A32" s="74"/>
      <c r="B32" s="43" t="s">
        <v>20</v>
      </c>
      <c r="C32" s="47" t="s">
        <v>18</v>
      </c>
      <c r="D32" s="44"/>
      <c r="E32" s="44"/>
      <c r="F32" s="44"/>
      <c r="G32" s="44"/>
      <c r="H32" s="44"/>
    </row>
    <row r="33" spans="1:8" ht="31.5">
      <c r="A33" s="74" t="s">
        <v>51</v>
      </c>
      <c r="B33" s="43" t="s">
        <v>122</v>
      </c>
      <c r="C33" s="19" t="s">
        <v>241</v>
      </c>
      <c r="D33" s="44"/>
      <c r="E33" s="44">
        <f>D33*E34*'Входные данные'!C14/10000</f>
        <v>0</v>
      </c>
      <c r="F33" s="44">
        <f>E33*F34*'Входные данные'!D14/10000</f>
        <v>0</v>
      </c>
      <c r="G33" s="44">
        <f>F33*G34*'Входные данные'!E14/10000</f>
        <v>0</v>
      </c>
      <c r="H33" s="44">
        <f>G33*H34*'Входные данные'!F14/10000</f>
        <v>0</v>
      </c>
    </row>
    <row r="34" spans="1:8" ht="31.5">
      <c r="A34" s="74"/>
      <c r="B34" s="43" t="s">
        <v>20</v>
      </c>
      <c r="C34" s="47" t="s">
        <v>18</v>
      </c>
      <c r="D34" s="44"/>
      <c r="E34" s="44"/>
      <c r="F34" s="44"/>
      <c r="G34" s="44"/>
      <c r="H34" s="44"/>
    </row>
    <row r="35" spans="1:8" ht="31.5">
      <c r="A35" s="74" t="s">
        <v>52</v>
      </c>
      <c r="B35" s="43" t="s">
        <v>123</v>
      </c>
      <c r="C35" s="19" t="s">
        <v>241</v>
      </c>
      <c r="D35" s="44"/>
      <c r="E35" s="44">
        <f>D35*E36*'Входные данные'!C15/10000</f>
        <v>0</v>
      </c>
      <c r="F35" s="44">
        <f>E35*F36*'Входные данные'!D15/10000</f>
        <v>0</v>
      </c>
      <c r="G35" s="44">
        <f>F35*G36*'Входные данные'!E15/10000</f>
        <v>0</v>
      </c>
      <c r="H35" s="44">
        <f>G35*H36*'Входные данные'!F15/10000</f>
        <v>0</v>
      </c>
    </row>
    <row r="36" spans="1:8" ht="31.5">
      <c r="A36" s="74"/>
      <c r="B36" s="43" t="s">
        <v>20</v>
      </c>
      <c r="C36" s="47" t="s">
        <v>18</v>
      </c>
      <c r="D36" s="44"/>
      <c r="E36" s="44"/>
      <c r="F36" s="44"/>
      <c r="G36" s="44"/>
      <c r="H36" s="44"/>
    </row>
    <row r="37" spans="1:8">
      <c r="A37" s="74" t="s">
        <v>53</v>
      </c>
      <c r="B37" s="43" t="s">
        <v>124</v>
      </c>
      <c r="C37" s="19" t="s">
        <v>241</v>
      </c>
      <c r="D37" s="44"/>
      <c r="E37" s="44">
        <f>D37*E38*'Входные данные'!C16/10000</f>
        <v>0</v>
      </c>
      <c r="F37" s="44">
        <f>E37*F38*'Входные данные'!D16/10000</f>
        <v>0</v>
      </c>
      <c r="G37" s="44">
        <f>F37*G38*'Входные данные'!E16/10000</f>
        <v>0</v>
      </c>
      <c r="H37" s="44">
        <f>G37*H38*'Входные данные'!F16/10000</f>
        <v>0</v>
      </c>
    </row>
    <row r="38" spans="1:8" ht="31.5">
      <c r="A38" s="74"/>
      <c r="B38" s="43" t="s">
        <v>20</v>
      </c>
      <c r="C38" s="47" t="s">
        <v>18</v>
      </c>
      <c r="D38" s="44"/>
      <c r="E38" s="44"/>
      <c r="F38" s="44"/>
      <c r="G38" s="44"/>
      <c r="H38" s="44"/>
    </row>
    <row r="39" spans="1:8" ht="31.5">
      <c r="A39" s="74" t="s">
        <v>54</v>
      </c>
      <c r="B39" s="43" t="s">
        <v>125</v>
      </c>
      <c r="C39" s="19" t="s">
        <v>241</v>
      </c>
      <c r="D39" s="44">
        <v>1.2</v>
      </c>
      <c r="E39" s="44">
        <v>1.2</v>
      </c>
      <c r="F39" s="44">
        <v>1.2</v>
      </c>
      <c r="G39" s="44">
        <v>1.2</v>
      </c>
      <c r="H39" s="44">
        <v>1.5</v>
      </c>
    </row>
    <row r="40" spans="1:8" ht="31.5">
      <c r="A40" s="74"/>
      <c r="B40" s="43" t="s">
        <v>20</v>
      </c>
      <c r="C40" s="47" t="s">
        <v>18</v>
      </c>
      <c r="D40" s="44">
        <v>74</v>
      </c>
      <c r="E40" s="44">
        <f>E39/D39*100</f>
        <v>100</v>
      </c>
      <c r="F40" s="44">
        <f t="shared" ref="F40:H40" si="5">F39/E39*100</f>
        <v>100</v>
      </c>
      <c r="G40" s="44">
        <f t="shared" si="5"/>
        <v>100</v>
      </c>
      <c r="H40" s="44">
        <f t="shared" si="5"/>
        <v>125</v>
      </c>
    </row>
    <row r="41" spans="1:8" ht="63">
      <c r="A41" s="74" t="s">
        <v>55</v>
      </c>
      <c r="B41" s="43" t="s">
        <v>126</v>
      </c>
      <c r="C41" s="19" t="s">
        <v>241</v>
      </c>
      <c r="D41" s="44">
        <v>113.4</v>
      </c>
      <c r="E41" s="44">
        <v>115.8</v>
      </c>
      <c r="F41" s="44">
        <v>118</v>
      </c>
      <c r="G41" s="44">
        <v>120</v>
      </c>
      <c r="H41" s="44">
        <v>125</v>
      </c>
    </row>
    <row r="42" spans="1:8" ht="31.5">
      <c r="A42" s="74"/>
      <c r="B42" s="43" t="s">
        <v>20</v>
      </c>
      <c r="C42" s="47" t="s">
        <v>18</v>
      </c>
      <c r="D42" s="44">
        <v>96</v>
      </c>
      <c r="E42" s="44">
        <f>E41/D41*100</f>
        <v>102.11640211640211</v>
      </c>
      <c r="F42" s="44">
        <f t="shared" ref="F42:H42" si="6">F41/E41*100</f>
        <v>101.89982728842833</v>
      </c>
      <c r="G42" s="44">
        <f t="shared" si="6"/>
        <v>101.69491525423729</v>
      </c>
      <c r="H42" s="44">
        <f t="shared" si="6"/>
        <v>104.16666666666667</v>
      </c>
    </row>
    <row r="43" spans="1:8" ht="31.5">
      <c r="A43" s="74" t="s">
        <v>56</v>
      </c>
      <c r="B43" s="43" t="s">
        <v>127</v>
      </c>
      <c r="C43" s="19" t="s">
        <v>241</v>
      </c>
      <c r="D43" s="44"/>
      <c r="E43" s="44">
        <f>D43*E44*'Входные данные'!C19/10000</f>
        <v>0</v>
      </c>
      <c r="F43" s="44">
        <f>E43*F44*'Входные данные'!D19/10000</f>
        <v>0</v>
      </c>
      <c r="G43" s="44">
        <f>F43*G44*'Входные данные'!E19/10000</f>
        <v>0</v>
      </c>
      <c r="H43" s="44">
        <f>G43*H44*'Входные данные'!F19/10000</f>
        <v>0</v>
      </c>
    </row>
    <row r="44" spans="1:8" ht="31.5">
      <c r="A44" s="74"/>
      <c r="B44" s="43" t="s">
        <v>20</v>
      </c>
      <c r="C44" s="47" t="s">
        <v>18</v>
      </c>
      <c r="D44" s="44"/>
      <c r="E44" s="44"/>
      <c r="F44" s="44"/>
      <c r="G44" s="44"/>
      <c r="H44" s="44"/>
    </row>
    <row r="45" spans="1:8" ht="31.5">
      <c r="A45" s="74" t="s">
        <v>57</v>
      </c>
      <c r="B45" s="43" t="s">
        <v>128</v>
      </c>
      <c r="C45" s="19" t="s">
        <v>241</v>
      </c>
      <c r="D45" s="44"/>
      <c r="E45" s="44">
        <f>D45*E46*'Входные данные'!C20/10000</f>
        <v>0</v>
      </c>
      <c r="F45" s="44">
        <f>E45*F46*'Входные данные'!D20/10000</f>
        <v>0</v>
      </c>
      <c r="G45" s="44">
        <f>F45*G46*'Входные данные'!E20/10000</f>
        <v>0</v>
      </c>
      <c r="H45" s="44">
        <f>G45*H46*'Входные данные'!F20/10000</f>
        <v>0</v>
      </c>
    </row>
    <row r="46" spans="1:8" ht="31.5">
      <c r="A46" s="74"/>
      <c r="B46" s="43" t="s">
        <v>20</v>
      </c>
      <c r="C46" s="47" t="s">
        <v>18</v>
      </c>
      <c r="D46" s="44"/>
      <c r="E46" s="44"/>
      <c r="F46" s="44"/>
      <c r="G46" s="44"/>
      <c r="H46" s="44"/>
    </row>
    <row r="47" spans="1:8" ht="31.5">
      <c r="A47" s="74" t="s">
        <v>58</v>
      </c>
      <c r="B47" s="43" t="s">
        <v>129</v>
      </c>
      <c r="C47" s="19" t="s">
        <v>241</v>
      </c>
      <c r="D47" s="44"/>
      <c r="E47" s="44">
        <f>D47*E48*'Входные данные'!C21/10000</f>
        <v>0</v>
      </c>
      <c r="F47" s="44">
        <f>E47*F48*'Входные данные'!D21/10000</f>
        <v>0</v>
      </c>
      <c r="G47" s="44">
        <f>F47*G48*'Входные данные'!E21/10000</f>
        <v>0</v>
      </c>
      <c r="H47" s="44">
        <f>G47*H48*'Входные данные'!F21/10000</f>
        <v>0</v>
      </c>
    </row>
    <row r="48" spans="1:8" ht="31.5">
      <c r="A48" s="74"/>
      <c r="B48" s="43" t="s">
        <v>20</v>
      </c>
      <c r="C48" s="47" t="s">
        <v>18</v>
      </c>
      <c r="D48" s="44"/>
      <c r="E48" s="44"/>
      <c r="F48" s="44"/>
      <c r="G48" s="44"/>
      <c r="H48" s="44"/>
    </row>
    <row r="49" spans="1:8" ht="31.5">
      <c r="A49" s="74" t="s">
        <v>59</v>
      </c>
      <c r="B49" s="43" t="s">
        <v>130</v>
      </c>
      <c r="C49" s="19" t="s">
        <v>241</v>
      </c>
      <c r="D49" s="44"/>
      <c r="E49" s="44">
        <f>D49*E50*'Входные данные'!C22/10000</f>
        <v>0</v>
      </c>
      <c r="F49" s="44">
        <f>E49*F50*'Входные данные'!D22/10000</f>
        <v>0</v>
      </c>
      <c r="G49" s="44">
        <f>F49*G50*'Входные данные'!E22/10000</f>
        <v>0</v>
      </c>
      <c r="H49" s="44">
        <f>G49*H50*'Входные данные'!F22/10000</f>
        <v>0</v>
      </c>
    </row>
    <row r="50" spans="1:8" ht="31.5">
      <c r="A50" s="74"/>
      <c r="B50" s="43" t="s">
        <v>20</v>
      </c>
      <c r="C50" s="47" t="s">
        <v>18</v>
      </c>
      <c r="D50" s="44"/>
      <c r="E50" s="44"/>
      <c r="F50" s="44"/>
      <c r="G50" s="44"/>
      <c r="H50" s="44"/>
    </row>
    <row r="51" spans="1:8" ht="47.25">
      <c r="A51" s="74" t="s">
        <v>60</v>
      </c>
      <c r="B51" s="43" t="s">
        <v>131</v>
      </c>
      <c r="C51" s="19" t="s">
        <v>241</v>
      </c>
      <c r="D51" s="44">
        <v>277</v>
      </c>
      <c r="E51" s="44">
        <v>286</v>
      </c>
      <c r="F51" s="44">
        <v>297</v>
      </c>
      <c r="G51" s="44">
        <v>310</v>
      </c>
      <c r="H51" s="44">
        <v>320</v>
      </c>
    </row>
    <row r="52" spans="1:8" ht="31.5">
      <c r="A52" s="74"/>
      <c r="B52" s="43" t="s">
        <v>20</v>
      </c>
      <c r="C52" s="47" t="s">
        <v>18</v>
      </c>
      <c r="D52" s="44">
        <v>101</v>
      </c>
      <c r="E52" s="44">
        <f>E51/D51*100</f>
        <v>103.24909747292419</v>
      </c>
      <c r="F52" s="44">
        <f t="shared" ref="F52:H52" si="7">F51/E51*100</f>
        <v>103.84615384615385</v>
      </c>
      <c r="G52" s="44">
        <f t="shared" si="7"/>
        <v>104.37710437710437</v>
      </c>
      <c r="H52" s="44">
        <f t="shared" si="7"/>
        <v>103.2258064516129</v>
      </c>
    </row>
    <row r="53" spans="1:8" ht="31.5">
      <c r="A53" s="74" t="s">
        <v>61</v>
      </c>
      <c r="B53" s="43" t="s">
        <v>132</v>
      </c>
      <c r="C53" s="19" t="s">
        <v>241</v>
      </c>
      <c r="D53" s="44"/>
      <c r="E53" s="44">
        <f>D53*E54*'Входные данные'!C24/10000</f>
        <v>0</v>
      </c>
      <c r="F53" s="44">
        <f>E53*F54*'Входные данные'!D24/10000</f>
        <v>0</v>
      </c>
      <c r="G53" s="44">
        <f>F53*G54*'Входные данные'!E24/10000</f>
        <v>0</v>
      </c>
      <c r="H53" s="44">
        <f>G53*H54*'Входные данные'!F24/10000</f>
        <v>0</v>
      </c>
    </row>
    <row r="54" spans="1:8" ht="31.5">
      <c r="A54" s="74"/>
      <c r="B54" s="43" t="s">
        <v>20</v>
      </c>
      <c r="C54" s="47" t="s">
        <v>18</v>
      </c>
      <c r="D54" s="44"/>
      <c r="E54" s="44"/>
      <c r="F54" s="44"/>
      <c r="G54" s="44"/>
      <c r="H54" s="44"/>
    </row>
    <row r="55" spans="1:8" ht="31.5">
      <c r="A55" s="74" t="s">
        <v>62</v>
      </c>
      <c r="B55" s="43" t="s">
        <v>133</v>
      </c>
      <c r="C55" s="19" t="s">
        <v>241</v>
      </c>
      <c r="D55" s="44"/>
      <c r="E55" s="44">
        <f>D55*E56*'Входные данные'!C25/10000</f>
        <v>0</v>
      </c>
      <c r="F55" s="44">
        <f>E55*F56*'Входные данные'!D25/10000</f>
        <v>0</v>
      </c>
      <c r="G55" s="44">
        <f>F55*G56*'Входные данные'!E25/10000</f>
        <v>0</v>
      </c>
      <c r="H55" s="44">
        <f>G55*H56*'Входные данные'!F25/10000</f>
        <v>0</v>
      </c>
    </row>
    <row r="56" spans="1:8" ht="31.5">
      <c r="A56" s="74"/>
      <c r="B56" s="43" t="s">
        <v>20</v>
      </c>
      <c r="C56" s="47" t="s">
        <v>18</v>
      </c>
      <c r="D56" s="44"/>
      <c r="E56" s="44"/>
      <c r="F56" s="44"/>
      <c r="G56" s="44"/>
      <c r="H56" s="44"/>
    </row>
    <row r="57" spans="1:8" ht="31.5">
      <c r="A57" s="74" t="s">
        <v>135</v>
      </c>
      <c r="B57" s="43" t="s">
        <v>134</v>
      </c>
      <c r="C57" s="19" t="s">
        <v>241</v>
      </c>
      <c r="D57" s="44"/>
      <c r="E57" s="44">
        <f>D57*E58*'Входные данные'!C26/10000</f>
        <v>0</v>
      </c>
      <c r="F57" s="44">
        <f>E57*F58*'Входные данные'!D26/10000</f>
        <v>0</v>
      </c>
      <c r="G57" s="44">
        <f>F57*G58*'Входные данные'!E26/10000</f>
        <v>0</v>
      </c>
      <c r="H57" s="44">
        <f>G57*H58*'Входные данные'!F26/10000</f>
        <v>0</v>
      </c>
    </row>
    <row r="58" spans="1:8" ht="31.5">
      <c r="A58" s="74"/>
      <c r="B58" s="43" t="s">
        <v>20</v>
      </c>
      <c r="C58" s="47" t="s">
        <v>18</v>
      </c>
      <c r="D58" s="44"/>
      <c r="E58" s="44"/>
      <c r="F58" s="44"/>
      <c r="G58" s="44"/>
      <c r="H58" s="44"/>
    </row>
    <row r="59" spans="1:8" ht="31.5">
      <c r="A59" s="74" t="s">
        <v>137</v>
      </c>
      <c r="B59" s="43" t="s">
        <v>136</v>
      </c>
      <c r="C59" s="19" t="s">
        <v>241</v>
      </c>
      <c r="D59" s="44">
        <v>102.8</v>
      </c>
      <c r="E59" s="44">
        <v>105.4</v>
      </c>
      <c r="F59" s="44">
        <v>108</v>
      </c>
      <c r="G59" s="44">
        <v>110</v>
      </c>
      <c r="H59" s="44">
        <v>114</v>
      </c>
    </row>
    <row r="60" spans="1:8" ht="31.5">
      <c r="A60" s="74"/>
      <c r="B60" s="43" t="s">
        <v>20</v>
      </c>
      <c r="C60" s="47" t="s">
        <v>18</v>
      </c>
      <c r="D60" s="44">
        <v>98</v>
      </c>
      <c r="E60" s="44">
        <f>E59/D59*100</f>
        <v>102.52918287937744</v>
      </c>
      <c r="F60" s="44">
        <f t="shared" ref="F60:H60" si="8">F59/E59*100</f>
        <v>102.46679316888046</v>
      </c>
      <c r="G60" s="44">
        <f t="shared" si="8"/>
        <v>101.85185185185186</v>
      </c>
      <c r="H60" s="44">
        <f t="shared" si="8"/>
        <v>103.63636363636364</v>
      </c>
    </row>
    <row r="61" spans="1:8" ht="31.5">
      <c r="A61" s="74" t="s">
        <v>138</v>
      </c>
      <c r="B61" s="43" t="s">
        <v>139</v>
      </c>
      <c r="C61" s="19" t="s">
        <v>241</v>
      </c>
      <c r="D61" s="44">
        <v>8.4</v>
      </c>
      <c r="E61" s="44">
        <v>9.5</v>
      </c>
      <c r="F61" s="44">
        <v>10.1</v>
      </c>
      <c r="G61" s="44">
        <v>11.4</v>
      </c>
      <c r="H61" s="44">
        <v>12</v>
      </c>
    </row>
    <row r="62" spans="1:8" ht="31.5">
      <c r="A62" s="74"/>
      <c r="B62" s="43" t="s">
        <v>20</v>
      </c>
      <c r="C62" s="47" t="s">
        <v>18</v>
      </c>
      <c r="D62" s="44">
        <v>102</v>
      </c>
      <c r="E62" s="44">
        <f>E61/D61*100</f>
        <v>113.09523809523809</v>
      </c>
      <c r="F62" s="44">
        <f t="shared" ref="F62:H62" si="9">F61/E61*100</f>
        <v>106.31578947368421</v>
      </c>
      <c r="G62" s="44">
        <f t="shared" si="9"/>
        <v>112.87128712871288</v>
      </c>
      <c r="H62" s="44">
        <f t="shared" si="9"/>
        <v>105.26315789473684</v>
      </c>
    </row>
    <row r="63" spans="1:8" ht="31.5">
      <c r="A63" s="74" t="s">
        <v>140</v>
      </c>
      <c r="B63" s="43" t="s">
        <v>141</v>
      </c>
      <c r="C63" s="19" t="s">
        <v>241</v>
      </c>
      <c r="D63" s="44"/>
      <c r="E63" s="44">
        <f>D63*E64*'Входные данные'!C29/10000</f>
        <v>0</v>
      </c>
      <c r="F63" s="44">
        <f>E63*F64*'Входные данные'!D29/10000</f>
        <v>0</v>
      </c>
      <c r="G63" s="44">
        <f>F63*G64*'Входные данные'!E29/10000</f>
        <v>0</v>
      </c>
      <c r="H63" s="44">
        <f>G63*H64*'Входные данные'!F29/10000</f>
        <v>0</v>
      </c>
    </row>
    <row r="64" spans="1:8" ht="31.5">
      <c r="A64" s="74"/>
      <c r="B64" s="43" t="s">
        <v>20</v>
      </c>
      <c r="C64" s="47" t="s">
        <v>18</v>
      </c>
      <c r="D64" s="44"/>
      <c r="E64" s="44"/>
      <c r="F64" s="44"/>
      <c r="G64" s="44"/>
      <c r="H64" s="44"/>
    </row>
    <row r="65" spans="1:16384" ht="47.25">
      <c r="A65" s="74" t="s">
        <v>142</v>
      </c>
      <c r="B65" s="43" t="s">
        <v>143</v>
      </c>
      <c r="C65" s="19" t="s">
        <v>241</v>
      </c>
      <c r="D65" s="44">
        <v>25.7</v>
      </c>
      <c r="E65" s="44">
        <v>28.9</v>
      </c>
      <c r="F65" s="44">
        <v>31.2</v>
      </c>
      <c r="G65" s="44">
        <v>32</v>
      </c>
      <c r="H65" s="44">
        <v>32.5</v>
      </c>
    </row>
    <row r="66" spans="1:16384" ht="31.5">
      <c r="A66" s="74"/>
      <c r="B66" s="43" t="s">
        <v>20</v>
      </c>
      <c r="C66" s="47" t="s">
        <v>18</v>
      </c>
      <c r="D66" s="44">
        <v>112</v>
      </c>
      <c r="E66" s="44">
        <f>E65/D65*100</f>
        <v>112.45136186770428</v>
      </c>
      <c r="F66" s="44">
        <f t="shared" ref="F66:H66" si="10">F65/E65*100</f>
        <v>107.95847750865053</v>
      </c>
      <c r="G66" s="44">
        <f t="shared" si="10"/>
        <v>102.56410256410258</v>
      </c>
      <c r="H66" s="44">
        <f t="shared" si="10"/>
        <v>101.5625</v>
      </c>
    </row>
    <row r="67" spans="1:16384" ht="31.5">
      <c r="A67" s="74" t="s">
        <v>144</v>
      </c>
      <c r="B67" s="43" t="s">
        <v>145</v>
      </c>
      <c r="C67" s="19" t="s">
        <v>241</v>
      </c>
      <c r="D67" s="44"/>
      <c r="E67" s="44">
        <f>D67*E68*'Входные данные'!C31/10000</f>
        <v>0</v>
      </c>
      <c r="F67" s="44">
        <f>E67*F68*'Входные данные'!D31/10000</f>
        <v>0</v>
      </c>
      <c r="G67" s="44">
        <f>F67*G68*'Входные данные'!E31/10000</f>
        <v>0</v>
      </c>
      <c r="H67" s="44">
        <f>G67*H68*'Входные данные'!F31/10000</f>
        <v>0</v>
      </c>
    </row>
    <row r="68" spans="1:16384" ht="31.5">
      <c r="A68" s="74"/>
      <c r="B68" s="43" t="s">
        <v>20</v>
      </c>
      <c r="C68" s="47" t="s">
        <v>18</v>
      </c>
      <c r="D68" s="44"/>
      <c r="E68" s="44"/>
      <c r="F68" s="44"/>
      <c r="G68" s="44"/>
      <c r="H68" s="44"/>
      <c r="I68" s="13"/>
      <c r="J68" s="13"/>
      <c r="K68" s="13"/>
    </row>
    <row r="69" spans="1:16384" ht="31.5">
      <c r="A69" s="74" t="s">
        <v>146</v>
      </c>
      <c r="B69" s="43" t="s">
        <v>147</v>
      </c>
      <c r="C69" s="19" t="s">
        <v>241</v>
      </c>
      <c r="D69" s="44"/>
      <c r="E69" s="44">
        <f>D69*E70*'Входные данные'!C32/10000</f>
        <v>0</v>
      </c>
      <c r="F69" s="44">
        <f>E69*F70*'Входные данные'!D32/10000</f>
        <v>0</v>
      </c>
      <c r="G69" s="44">
        <f>F69*G70*'Входные данные'!E32/10000</f>
        <v>0</v>
      </c>
      <c r="H69" s="44">
        <f>G69*H70*'Входные данные'!F32/10000</f>
        <v>0</v>
      </c>
      <c r="I69" s="13"/>
      <c r="J69" s="13"/>
      <c r="K69" s="13"/>
    </row>
    <row r="70" spans="1:16384" ht="31.5">
      <c r="A70" s="74"/>
      <c r="B70" s="43" t="s">
        <v>20</v>
      </c>
      <c r="C70" s="47" t="s">
        <v>18</v>
      </c>
      <c r="D70" s="44"/>
      <c r="E70" s="44"/>
      <c r="F70" s="44"/>
      <c r="G70" s="44"/>
      <c r="H70" s="44"/>
      <c r="I70" s="13"/>
      <c r="J70" s="13"/>
      <c r="K70" s="13"/>
    </row>
    <row r="71" spans="1:16384">
      <c r="A71" s="74" t="s">
        <v>148</v>
      </c>
      <c r="B71" s="43" t="s">
        <v>149</v>
      </c>
      <c r="C71" s="19" t="s">
        <v>241</v>
      </c>
      <c r="D71" s="44"/>
      <c r="E71" s="44">
        <f>D71*E72*'Входные данные'!C33/10000</f>
        <v>0</v>
      </c>
      <c r="F71" s="44">
        <f>E71*F72*'Входные данные'!D33/10000</f>
        <v>0</v>
      </c>
      <c r="G71" s="44">
        <f>F71*G72*'Входные данные'!E33/10000</f>
        <v>0</v>
      </c>
      <c r="H71" s="44">
        <f>G71*H72*'Входные данные'!F33/10000</f>
        <v>0</v>
      </c>
      <c r="I71" s="13"/>
      <c r="J71" s="13"/>
      <c r="K71" s="13"/>
    </row>
    <row r="72" spans="1:16384" ht="31.5">
      <c r="A72" s="74"/>
      <c r="B72" s="43" t="s">
        <v>20</v>
      </c>
      <c r="C72" s="47" t="s">
        <v>18</v>
      </c>
      <c r="D72" s="44"/>
      <c r="E72" s="44"/>
      <c r="F72" s="44"/>
      <c r="G72" s="44"/>
      <c r="H72" s="44"/>
      <c r="I72" s="13"/>
      <c r="J72" s="13"/>
      <c r="K72" s="13"/>
    </row>
    <row r="73" spans="1:16384" ht="31.5">
      <c r="A73" s="74" t="s">
        <v>150</v>
      </c>
      <c r="B73" s="43" t="s">
        <v>151</v>
      </c>
      <c r="C73" s="19" t="s">
        <v>241</v>
      </c>
      <c r="D73" s="44"/>
      <c r="E73" s="44">
        <f>D73*E74*'Входные данные'!C34/10000</f>
        <v>0</v>
      </c>
      <c r="F73" s="44">
        <f>E73*F74*'Входные данные'!D34/10000</f>
        <v>0</v>
      </c>
      <c r="G73" s="44">
        <f>F73*G74*'Входные данные'!E34/10000</f>
        <v>0</v>
      </c>
      <c r="H73" s="44">
        <f>G73*H74*'Входные данные'!F34/10000</f>
        <v>0</v>
      </c>
      <c r="I73" s="13"/>
      <c r="J73" s="13"/>
      <c r="K73" s="13"/>
    </row>
    <row r="74" spans="1:16384" ht="31.5">
      <c r="A74" s="74"/>
      <c r="B74" s="43" t="s">
        <v>20</v>
      </c>
      <c r="C74" s="47" t="s">
        <v>18</v>
      </c>
      <c r="D74" s="44"/>
      <c r="E74" s="44"/>
      <c r="F74" s="44"/>
      <c r="G74" s="44"/>
      <c r="H74" s="44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31.5">
      <c r="A75" s="74" t="s">
        <v>152</v>
      </c>
      <c r="B75" s="43" t="s">
        <v>153</v>
      </c>
      <c r="C75" s="19" t="s">
        <v>241</v>
      </c>
      <c r="D75" s="44">
        <v>15.7</v>
      </c>
      <c r="E75" s="44">
        <v>16.100000000000001</v>
      </c>
      <c r="F75" s="44">
        <v>17.100000000000001</v>
      </c>
      <c r="G75" s="44">
        <v>18.2</v>
      </c>
      <c r="H75" s="44">
        <v>18.5</v>
      </c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5">
      <c r="A76" s="74"/>
      <c r="B76" s="43" t="s">
        <v>20</v>
      </c>
      <c r="C76" s="47" t="s">
        <v>18</v>
      </c>
      <c r="D76" s="44">
        <v>101</v>
      </c>
      <c r="E76" s="44">
        <f>E75/D75*100</f>
        <v>102.54777070063696</v>
      </c>
      <c r="F76" s="44">
        <f t="shared" ref="F76:H76" si="11">F75/E75*100</f>
        <v>106.21118012422359</v>
      </c>
      <c r="G76" s="44">
        <f t="shared" si="11"/>
        <v>106.43274853801168</v>
      </c>
      <c r="H76" s="44">
        <f t="shared" si="11"/>
        <v>101.64835164835165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94.5">
      <c r="A77" s="74">
        <v>4</v>
      </c>
      <c r="B77" s="43" t="s">
        <v>196</v>
      </c>
      <c r="C77" s="19" t="s">
        <v>241</v>
      </c>
      <c r="D77" s="44">
        <v>387</v>
      </c>
      <c r="E77" s="44">
        <v>398.5</v>
      </c>
      <c r="F77" s="44">
        <v>402</v>
      </c>
      <c r="G77" s="44">
        <v>410</v>
      </c>
      <c r="H77" s="44">
        <v>415.8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5">
      <c r="A78" s="74"/>
      <c r="B78" s="43" t="s">
        <v>20</v>
      </c>
      <c r="C78" s="47" t="s">
        <v>18</v>
      </c>
      <c r="D78" s="44">
        <v>126.4</v>
      </c>
      <c r="E78" s="44">
        <f>E77/D77*100</f>
        <v>102.97157622739017</v>
      </c>
      <c r="F78" s="44">
        <f t="shared" ref="F78:H78" si="12">F77/E77*100</f>
        <v>100.87829360100375</v>
      </c>
      <c r="G78" s="44">
        <f t="shared" si="12"/>
        <v>101.99004975124377</v>
      </c>
      <c r="H78" s="44">
        <f t="shared" si="12"/>
        <v>101.41463414634147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110.25">
      <c r="A79" s="74" t="s">
        <v>79</v>
      </c>
      <c r="B79" s="43" t="s">
        <v>197</v>
      </c>
      <c r="C79" s="19" t="s">
        <v>241</v>
      </c>
      <c r="D79" s="44">
        <v>5.2</v>
      </c>
      <c r="E79" s="44">
        <v>5.8</v>
      </c>
      <c r="F79" s="44">
        <v>6.3</v>
      </c>
      <c r="G79" s="44">
        <v>7.3</v>
      </c>
      <c r="H79" s="44">
        <v>7.8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5">
      <c r="A80" s="74"/>
      <c r="B80" s="43" t="s">
        <v>20</v>
      </c>
      <c r="C80" s="47" t="s">
        <v>18</v>
      </c>
      <c r="D80" s="44">
        <v>112</v>
      </c>
      <c r="E80" s="44">
        <f>E79/D79*100</f>
        <v>111.53846153846155</v>
      </c>
      <c r="F80" s="44">
        <f t="shared" ref="F80:H80" si="13">F79/E79*100</f>
        <v>108.62068965517241</v>
      </c>
      <c r="G80" s="44">
        <f t="shared" si="13"/>
        <v>115.87301587301589</v>
      </c>
      <c r="H80" s="44">
        <f t="shared" si="13"/>
        <v>106.84931506849315</v>
      </c>
      <c r="I80" s="13"/>
      <c r="J80" s="13"/>
      <c r="K80" s="13"/>
    </row>
    <row r="81" spans="1:16384">
      <c r="A81" s="11" t="s">
        <v>15</v>
      </c>
      <c r="B81" s="90" t="s">
        <v>22</v>
      </c>
      <c r="C81" s="90"/>
      <c r="D81" s="90"/>
      <c r="E81" s="90"/>
      <c r="F81" s="90"/>
      <c r="G81" s="90"/>
      <c r="H81" s="90"/>
      <c r="I81" s="13"/>
      <c r="J81" s="13"/>
      <c r="K81" s="13"/>
    </row>
    <row r="82" spans="1:16384">
      <c r="A82" s="74">
        <v>1</v>
      </c>
      <c r="B82" s="35" t="s">
        <v>187</v>
      </c>
      <c r="C82" s="19" t="s">
        <v>241</v>
      </c>
      <c r="D82" s="44">
        <f>D84+D86</f>
        <v>0</v>
      </c>
      <c r="E82" s="44">
        <f>E84+E86</f>
        <v>0</v>
      </c>
      <c r="F82" s="44">
        <f>F84+F86</f>
        <v>0</v>
      </c>
      <c r="G82" s="44">
        <f>G84+G86</f>
        <v>0</v>
      </c>
      <c r="H82" s="44">
        <f>H84+H86</f>
        <v>0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5">
      <c r="A83" s="74"/>
      <c r="B83" s="35" t="s">
        <v>254</v>
      </c>
      <c r="C83" s="47" t="s">
        <v>18</v>
      </c>
      <c r="D83" s="44"/>
      <c r="E83" s="44" t="e">
        <f>(D84*E85+D86*E87)/D82</f>
        <v>#DIV/0!</v>
      </c>
      <c r="F83" s="44" t="e">
        <f>(E84*F85+E86*F87)/E82</f>
        <v>#DIV/0!</v>
      </c>
      <c r="G83" s="44" t="e">
        <f>(F84*G85+F86*G87)/F82</f>
        <v>#DIV/0!</v>
      </c>
      <c r="H83" s="44" t="e">
        <f>(G84*H85+G86*H87)/G82</f>
        <v>#DIV/0!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>
      <c r="A84" s="74" t="s">
        <v>44</v>
      </c>
      <c r="B84" s="35" t="s">
        <v>96</v>
      </c>
      <c r="C84" s="19" t="s">
        <v>241</v>
      </c>
      <c r="D84" s="44"/>
      <c r="E84" s="44">
        <f>D84*E85*'Входные данные'!C40/10000</f>
        <v>0</v>
      </c>
      <c r="F84" s="44">
        <f>E84*F85*'Входные данные'!D40/10000</f>
        <v>0</v>
      </c>
      <c r="G84" s="44">
        <f>F84*G85*'Входные данные'!E40/10000</f>
        <v>0</v>
      </c>
      <c r="H84" s="44">
        <f>G84*H85*'Входные данные'!F40/10000</f>
        <v>0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5">
      <c r="A85" s="74"/>
      <c r="B85" s="35" t="s">
        <v>255</v>
      </c>
      <c r="C85" s="47" t="s">
        <v>18</v>
      </c>
      <c r="D85" s="44"/>
      <c r="E85" s="44"/>
      <c r="F85" s="44"/>
      <c r="G85" s="44"/>
      <c r="H85" s="44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>
      <c r="A86" s="74" t="s">
        <v>45</v>
      </c>
      <c r="B86" s="35" t="s">
        <v>97</v>
      </c>
      <c r="C86" s="19" t="s">
        <v>241</v>
      </c>
      <c r="D86" s="44"/>
      <c r="E86" s="44">
        <f>D86*E87*'Входные данные'!C41/10000</f>
        <v>0</v>
      </c>
      <c r="F86" s="44">
        <f>E86*F87*'Входные данные'!D41/10000</f>
        <v>0</v>
      </c>
      <c r="G86" s="44">
        <f>F86*G87*'Входные данные'!E41/10000</f>
        <v>0</v>
      </c>
      <c r="H86" s="44">
        <f>G86*H87*'Входные данные'!F41/10000</f>
        <v>0</v>
      </c>
    </row>
    <row r="87" spans="1:16384" ht="31.5">
      <c r="A87" s="74"/>
      <c r="B87" s="35" t="s">
        <v>256</v>
      </c>
      <c r="C87" s="19" t="s">
        <v>80</v>
      </c>
      <c r="D87" s="44"/>
      <c r="E87" s="44"/>
      <c r="F87" s="44"/>
      <c r="G87" s="44"/>
      <c r="H87" s="44"/>
    </row>
    <row r="88" spans="1:16384">
      <c r="A88" s="11" t="s">
        <v>21</v>
      </c>
      <c r="B88" s="32" t="s">
        <v>30</v>
      </c>
      <c r="C88" s="20"/>
      <c r="D88" s="20"/>
      <c r="E88" s="20"/>
      <c r="F88" s="20"/>
      <c r="G88" s="20"/>
      <c r="H88" s="20"/>
    </row>
    <row r="89" spans="1:16384" ht="31.5">
      <c r="A89" s="82">
        <v>1</v>
      </c>
      <c r="B89" s="35" t="s">
        <v>161</v>
      </c>
      <c r="C89" s="19" t="s">
        <v>241</v>
      </c>
      <c r="D89" s="44"/>
      <c r="E89" s="44">
        <f>D89*E90*'Входные данные'!C50/10000</f>
        <v>0</v>
      </c>
      <c r="F89" s="44">
        <f>E89*F90*'Входные данные'!D50/10000</f>
        <v>0</v>
      </c>
      <c r="G89" s="44">
        <f>F89*G90*'Входные данные'!E50/10000</f>
        <v>0</v>
      </c>
      <c r="H89" s="44">
        <f>G89*H90*'Входные данные'!F50/10000</f>
        <v>0</v>
      </c>
    </row>
    <row r="90" spans="1:16384" ht="31.5">
      <c r="A90" s="83"/>
      <c r="B90" s="35" t="s">
        <v>20</v>
      </c>
      <c r="C90" s="19" t="s">
        <v>18</v>
      </c>
      <c r="D90" s="44"/>
      <c r="E90" s="44"/>
      <c r="F90" s="44"/>
      <c r="G90" s="44"/>
      <c r="H90" s="44"/>
    </row>
    <row r="91" spans="1:16384" ht="31.5">
      <c r="A91" s="10">
        <v>2</v>
      </c>
      <c r="B91" s="35" t="s">
        <v>82</v>
      </c>
      <c r="C91" s="19" t="s">
        <v>33</v>
      </c>
      <c r="D91" s="44">
        <v>2147</v>
      </c>
      <c r="E91" s="44">
        <v>2278</v>
      </c>
      <c r="F91" s="44">
        <v>2296</v>
      </c>
      <c r="G91" s="44">
        <v>2310</v>
      </c>
      <c r="H91" s="44">
        <v>2350</v>
      </c>
    </row>
    <row r="92" spans="1:16384" ht="31.5">
      <c r="A92" s="10" t="s">
        <v>63</v>
      </c>
      <c r="B92" s="35" t="s">
        <v>239</v>
      </c>
      <c r="C92" s="19" t="s">
        <v>33</v>
      </c>
      <c r="D92" s="44">
        <v>2147</v>
      </c>
      <c r="E92" s="44">
        <v>2278</v>
      </c>
      <c r="F92" s="44">
        <v>2296</v>
      </c>
      <c r="G92" s="44">
        <v>2310</v>
      </c>
      <c r="H92" s="44">
        <v>2350</v>
      </c>
    </row>
    <row r="93" spans="1:16384" ht="31.5">
      <c r="A93" s="10">
        <v>3</v>
      </c>
      <c r="B93" s="35" t="s">
        <v>162</v>
      </c>
      <c r="C93" s="19" t="s">
        <v>34</v>
      </c>
      <c r="D93" s="44">
        <v>24.1</v>
      </c>
      <c r="E93" s="44">
        <v>24.2</v>
      </c>
      <c r="F93" s="44">
        <v>24.5</v>
      </c>
      <c r="G93" s="44">
        <v>24.6</v>
      </c>
      <c r="H93" s="44">
        <v>24.6</v>
      </c>
    </row>
    <row r="94" spans="1:16384">
      <c r="A94" s="11" t="s">
        <v>23</v>
      </c>
      <c r="B94" s="32" t="s">
        <v>36</v>
      </c>
      <c r="C94" s="20"/>
      <c r="D94" s="20"/>
      <c r="E94" s="20"/>
      <c r="F94" s="20"/>
      <c r="G94" s="20"/>
      <c r="H94" s="20"/>
    </row>
    <row r="95" spans="1:16384" ht="31.5">
      <c r="A95" s="10" t="s">
        <v>154</v>
      </c>
      <c r="B95" s="35" t="s">
        <v>92</v>
      </c>
      <c r="C95" s="19" t="s">
        <v>87</v>
      </c>
      <c r="D95" s="44">
        <v>36.5</v>
      </c>
      <c r="E95" s="44">
        <v>36.5</v>
      </c>
      <c r="F95" s="44">
        <v>36.5</v>
      </c>
      <c r="G95" s="44">
        <v>36.5</v>
      </c>
      <c r="H95" s="44">
        <v>36.5</v>
      </c>
    </row>
    <row r="96" spans="1:16384" ht="47.25">
      <c r="A96" s="9" t="s">
        <v>76</v>
      </c>
      <c r="B96" s="35" t="s">
        <v>224</v>
      </c>
      <c r="C96" s="19" t="s">
        <v>87</v>
      </c>
      <c r="D96" s="44">
        <v>36.5</v>
      </c>
      <c r="E96" s="44">
        <v>36.5</v>
      </c>
      <c r="F96" s="44">
        <v>36.5</v>
      </c>
      <c r="G96" s="44">
        <v>36.5</v>
      </c>
      <c r="H96" s="44">
        <v>36.5</v>
      </c>
    </row>
    <row r="97" spans="1:8" ht="63">
      <c r="A97" s="9" t="s">
        <v>77</v>
      </c>
      <c r="B97" s="35" t="s">
        <v>198</v>
      </c>
      <c r="C97" s="19" t="s">
        <v>7</v>
      </c>
      <c r="D97" s="44">
        <f>D96/D95*100</f>
        <v>100</v>
      </c>
      <c r="E97" s="44">
        <f>E96/E95*100</f>
        <v>100</v>
      </c>
      <c r="F97" s="44">
        <f>F96/F95*100</f>
        <v>100</v>
      </c>
      <c r="G97" s="44">
        <f>G96/G95*100</f>
        <v>100</v>
      </c>
      <c r="H97" s="44">
        <f>H96/H95*100</f>
        <v>100</v>
      </c>
    </row>
    <row r="98" spans="1:8">
      <c r="A98" s="11" t="s">
        <v>24</v>
      </c>
      <c r="B98" s="32" t="s">
        <v>25</v>
      </c>
      <c r="C98" s="20"/>
      <c r="D98" s="20"/>
      <c r="E98" s="20"/>
      <c r="F98" s="20"/>
      <c r="G98" s="20"/>
      <c r="H98" s="20"/>
    </row>
    <row r="99" spans="1:8">
      <c r="A99" s="80">
        <v>1</v>
      </c>
      <c r="B99" s="87" t="s">
        <v>193</v>
      </c>
      <c r="C99" s="19" t="s">
        <v>241</v>
      </c>
      <c r="D99" s="44">
        <v>3047</v>
      </c>
      <c r="E99" s="44">
        <v>3396</v>
      </c>
      <c r="F99" s="44">
        <v>3400</v>
      </c>
      <c r="G99" s="44">
        <v>3400</v>
      </c>
      <c r="H99" s="44">
        <v>3400</v>
      </c>
    </row>
    <row r="100" spans="1:8" ht="31.5">
      <c r="A100" s="80"/>
      <c r="B100" s="87"/>
      <c r="C100" s="19" t="s">
        <v>26</v>
      </c>
      <c r="D100" s="44">
        <v>123.8</v>
      </c>
      <c r="E100" s="44">
        <f>E99/D99*100</f>
        <v>111.45388907121759</v>
      </c>
      <c r="F100" s="44">
        <f t="shared" ref="F100:H100" si="14">F99/E99*100</f>
        <v>100.11778563015312</v>
      </c>
      <c r="G100" s="44">
        <f t="shared" si="14"/>
        <v>100</v>
      </c>
      <c r="H100" s="44">
        <f t="shared" si="14"/>
        <v>100</v>
      </c>
    </row>
    <row r="101" spans="1:8">
      <c r="A101" s="81" t="s">
        <v>76</v>
      </c>
      <c r="B101" s="86" t="s">
        <v>83</v>
      </c>
      <c r="C101" s="19" t="s">
        <v>241</v>
      </c>
      <c r="D101" s="44">
        <v>6.9</v>
      </c>
      <c r="E101" s="44">
        <v>7.8</v>
      </c>
      <c r="F101" s="44">
        <v>8</v>
      </c>
      <c r="G101" s="44">
        <v>8.1</v>
      </c>
      <c r="H101" s="44">
        <v>8.3000000000000007</v>
      </c>
    </row>
    <row r="102" spans="1:8" ht="31.5">
      <c r="A102" s="81"/>
      <c r="B102" s="86"/>
      <c r="C102" s="47" t="s">
        <v>26</v>
      </c>
      <c r="D102" s="44">
        <v>74.7</v>
      </c>
      <c r="E102" s="44">
        <f>E101/D101*100</f>
        <v>113.04347826086956</v>
      </c>
      <c r="F102" s="44">
        <f t="shared" ref="F102:H102" si="15">F101/E101*100</f>
        <v>102.56410256410258</v>
      </c>
      <c r="G102" s="44">
        <f t="shared" si="15"/>
        <v>101.25</v>
      </c>
      <c r="H102" s="44">
        <f t="shared" si="15"/>
        <v>102.46913580246914</v>
      </c>
    </row>
    <row r="103" spans="1:8">
      <c r="A103" s="91" t="s">
        <v>77</v>
      </c>
      <c r="B103" s="93" t="s">
        <v>261</v>
      </c>
      <c r="C103" s="19" t="s">
        <v>241</v>
      </c>
      <c r="D103" s="44"/>
      <c r="E103" s="44"/>
      <c r="F103" s="44"/>
      <c r="G103" s="44"/>
      <c r="H103" s="44"/>
    </row>
    <row r="104" spans="1:8" ht="31.5">
      <c r="A104" s="92"/>
      <c r="B104" s="94"/>
      <c r="C104" s="47" t="s">
        <v>26</v>
      </c>
      <c r="D104" s="44"/>
      <c r="E104" s="44"/>
      <c r="F104" s="44"/>
      <c r="G104" s="44"/>
      <c r="H104" s="44"/>
    </row>
    <row r="105" spans="1:8">
      <c r="A105" s="11" t="s">
        <v>27</v>
      </c>
      <c r="B105" s="32" t="s">
        <v>248</v>
      </c>
      <c r="C105" s="47"/>
      <c r="D105" s="44"/>
      <c r="E105" s="44"/>
      <c r="F105" s="44"/>
      <c r="G105" s="44"/>
      <c r="H105" s="44"/>
    </row>
    <row r="106" spans="1:8" ht="31.5">
      <c r="A106" s="16" t="s">
        <v>154</v>
      </c>
      <c r="B106" s="35" t="s">
        <v>236</v>
      </c>
      <c r="C106" s="19" t="s">
        <v>237</v>
      </c>
      <c r="D106" s="44">
        <v>254</v>
      </c>
      <c r="E106" s="44">
        <v>254</v>
      </c>
      <c r="F106" s="44">
        <v>256</v>
      </c>
      <c r="G106" s="44">
        <v>264</v>
      </c>
      <c r="H106" s="44">
        <v>268</v>
      </c>
    </row>
    <row r="107" spans="1:8" ht="63">
      <c r="A107" s="16" t="s">
        <v>76</v>
      </c>
      <c r="B107" s="35" t="s">
        <v>249</v>
      </c>
      <c r="C107" s="19" t="s">
        <v>240</v>
      </c>
      <c r="D107" s="44">
        <v>856</v>
      </c>
      <c r="E107" s="44">
        <v>860</v>
      </c>
      <c r="F107" s="44">
        <v>870</v>
      </c>
      <c r="G107" s="44">
        <v>880</v>
      </c>
      <c r="H107" s="44">
        <v>890</v>
      </c>
    </row>
    <row r="108" spans="1:8" ht="31.5">
      <c r="A108" s="16" t="s">
        <v>77</v>
      </c>
      <c r="B108" s="35" t="s">
        <v>238</v>
      </c>
      <c r="C108" s="19" t="s">
        <v>241</v>
      </c>
      <c r="D108" s="44">
        <v>122</v>
      </c>
      <c r="E108" s="44">
        <v>124</v>
      </c>
      <c r="F108" s="44">
        <v>126</v>
      </c>
      <c r="G108" s="44">
        <v>128</v>
      </c>
      <c r="H108" s="44">
        <v>128</v>
      </c>
    </row>
    <row r="109" spans="1:8">
      <c r="A109" s="17" t="s">
        <v>32</v>
      </c>
      <c r="B109" s="45" t="s">
        <v>28</v>
      </c>
      <c r="C109" s="46"/>
      <c r="D109" s="46"/>
      <c r="E109" s="46"/>
      <c r="F109" s="46"/>
      <c r="G109" s="46"/>
      <c r="H109" s="46"/>
    </row>
    <row r="110" spans="1:8">
      <c r="A110" s="89">
        <v>1</v>
      </c>
      <c r="B110" s="43" t="s">
        <v>258</v>
      </c>
      <c r="C110" s="19" t="s">
        <v>241</v>
      </c>
      <c r="D110" s="44">
        <v>141.69999999999999</v>
      </c>
      <c r="E110" s="44">
        <f>E115+E119+E126+E127+E128+E130</f>
        <v>20.200000000000006</v>
      </c>
      <c r="F110" s="44">
        <f>F115+F119+F126+F127+F128+F130</f>
        <v>24.3</v>
      </c>
      <c r="G110" s="44">
        <f>G115+G119+G126+G127+G128+G130</f>
        <v>18.599999999999998</v>
      </c>
      <c r="H110" s="44">
        <f>H115+H119+H126+H127+H128+H130</f>
        <v>13.6</v>
      </c>
    </row>
    <row r="111" spans="1:8" ht="31.5">
      <c r="A111" s="89"/>
      <c r="B111" s="43" t="s">
        <v>29</v>
      </c>
      <c r="C111" s="47" t="s">
        <v>18</v>
      </c>
      <c r="D111" s="44">
        <v>117</v>
      </c>
      <c r="E111" s="44"/>
      <c r="F111" s="44"/>
      <c r="G111" s="44"/>
      <c r="H111" s="44"/>
    </row>
    <row r="112" spans="1:8" ht="31.5">
      <c r="A112" s="14" t="s">
        <v>76</v>
      </c>
      <c r="B112" s="43" t="s">
        <v>177</v>
      </c>
      <c r="C112" s="47"/>
      <c r="D112" s="44"/>
      <c r="E112" s="44"/>
      <c r="F112" s="44"/>
      <c r="G112" s="44"/>
      <c r="H112" s="44"/>
    </row>
    <row r="113" spans="1:8" ht="31.5">
      <c r="A113" s="14" t="s">
        <v>63</v>
      </c>
      <c r="B113" s="43" t="s">
        <v>98</v>
      </c>
      <c r="C113" s="19" t="s">
        <v>241</v>
      </c>
      <c r="D113" s="44"/>
      <c r="E113" s="44"/>
      <c r="F113" s="44"/>
      <c r="G113" s="44"/>
      <c r="H113" s="44"/>
    </row>
    <row r="114" spans="1:8">
      <c r="A114" s="14" t="s">
        <v>64</v>
      </c>
      <c r="B114" s="43" t="s">
        <v>99</v>
      </c>
      <c r="C114" s="19" t="s">
        <v>241</v>
      </c>
      <c r="D114" s="44"/>
      <c r="E114" s="44"/>
      <c r="F114" s="44"/>
      <c r="G114" s="44"/>
      <c r="H114" s="44"/>
    </row>
    <row r="115" spans="1:8">
      <c r="A115" s="14" t="s">
        <v>65</v>
      </c>
      <c r="B115" s="43" t="s">
        <v>100</v>
      </c>
      <c r="C115" s="19" t="s">
        <v>241</v>
      </c>
      <c r="D115" s="44">
        <v>3.4</v>
      </c>
      <c r="E115" s="44">
        <v>0.8</v>
      </c>
      <c r="F115" s="44">
        <v>1.3</v>
      </c>
      <c r="G115" s="44">
        <v>0.9</v>
      </c>
      <c r="H115" s="44">
        <v>0.5</v>
      </c>
    </row>
    <row r="116" spans="1:8" ht="31.5">
      <c r="A116" s="14" t="s">
        <v>66</v>
      </c>
      <c r="B116" s="43" t="s">
        <v>101</v>
      </c>
      <c r="C116" s="19" t="s">
        <v>241</v>
      </c>
      <c r="D116" s="44"/>
      <c r="E116" s="44"/>
      <c r="F116" s="44"/>
      <c r="G116" s="44"/>
      <c r="H116" s="44"/>
    </row>
    <row r="117" spans="1:8" ht="47.25">
      <c r="A117" s="14" t="s">
        <v>68</v>
      </c>
      <c r="B117" s="43" t="s">
        <v>102</v>
      </c>
      <c r="C117" s="19" t="s">
        <v>241</v>
      </c>
      <c r="D117" s="44"/>
      <c r="E117" s="44"/>
      <c r="F117" s="44"/>
      <c r="G117" s="44"/>
      <c r="H117" s="44"/>
    </row>
    <row r="118" spans="1:8">
      <c r="A118" s="14" t="s">
        <v>69</v>
      </c>
      <c r="B118" s="43" t="s">
        <v>103</v>
      </c>
      <c r="C118" s="19" t="s">
        <v>241</v>
      </c>
      <c r="D118" s="44"/>
      <c r="E118" s="44"/>
      <c r="F118" s="44"/>
      <c r="G118" s="44"/>
      <c r="H118" s="44"/>
    </row>
    <row r="119" spans="1:8" ht="47.25">
      <c r="A119" s="14" t="s">
        <v>70</v>
      </c>
      <c r="B119" s="43" t="s">
        <v>104</v>
      </c>
      <c r="C119" s="19" t="s">
        <v>241</v>
      </c>
      <c r="D119" s="44">
        <v>56.4</v>
      </c>
      <c r="E119" s="44">
        <v>15.8</v>
      </c>
      <c r="F119" s="44">
        <v>17.600000000000001</v>
      </c>
      <c r="G119" s="44">
        <v>15.2</v>
      </c>
      <c r="H119" s="44">
        <v>11</v>
      </c>
    </row>
    <row r="120" spans="1:8" ht="31.5">
      <c r="A120" s="14" t="s">
        <v>71</v>
      </c>
      <c r="B120" s="43" t="s">
        <v>105</v>
      </c>
      <c r="C120" s="19" t="s">
        <v>241</v>
      </c>
      <c r="D120" s="44"/>
      <c r="E120" s="44"/>
      <c r="F120" s="44"/>
      <c r="G120" s="44"/>
      <c r="H120" s="44"/>
    </row>
    <row r="121" spans="1:8">
      <c r="A121" s="14" t="s">
        <v>72</v>
      </c>
      <c r="B121" s="43" t="s">
        <v>106</v>
      </c>
      <c r="C121" s="19" t="s">
        <v>241</v>
      </c>
      <c r="D121" s="44"/>
      <c r="E121" s="44"/>
      <c r="F121" s="44"/>
      <c r="G121" s="44"/>
      <c r="H121" s="44"/>
    </row>
    <row r="122" spans="1:8" ht="31.5">
      <c r="A122" s="14" t="s">
        <v>73</v>
      </c>
      <c r="B122" s="43" t="s">
        <v>107</v>
      </c>
      <c r="C122" s="19" t="s">
        <v>241</v>
      </c>
      <c r="D122" s="44"/>
      <c r="E122" s="44"/>
      <c r="F122" s="44"/>
      <c r="G122" s="44"/>
      <c r="H122" s="44"/>
    </row>
    <row r="123" spans="1:8">
      <c r="A123" s="14" t="s">
        <v>178</v>
      </c>
      <c r="B123" s="43" t="s">
        <v>108</v>
      </c>
      <c r="C123" s="19" t="s">
        <v>241</v>
      </c>
      <c r="D123" s="44"/>
      <c r="E123" s="44"/>
      <c r="F123" s="44"/>
      <c r="G123" s="44"/>
      <c r="H123" s="44"/>
    </row>
    <row r="124" spans="1:8" ht="31.5">
      <c r="A124" s="14" t="s">
        <v>179</v>
      </c>
      <c r="B124" s="43" t="s">
        <v>109</v>
      </c>
      <c r="C124" s="19" t="s">
        <v>241</v>
      </c>
      <c r="D124" s="44"/>
      <c r="E124" s="44"/>
      <c r="F124" s="44"/>
      <c r="G124" s="44"/>
      <c r="H124" s="44"/>
    </row>
    <row r="125" spans="1:8" ht="31.5">
      <c r="A125" s="14" t="s">
        <v>180</v>
      </c>
      <c r="B125" s="43" t="s">
        <v>110</v>
      </c>
      <c r="C125" s="19" t="s">
        <v>241</v>
      </c>
      <c r="D125" s="44"/>
      <c r="E125" s="44"/>
      <c r="F125" s="44"/>
      <c r="G125" s="44"/>
      <c r="H125" s="44"/>
    </row>
    <row r="126" spans="1:8" ht="31.5">
      <c r="A126" s="14" t="s">
        <v>181</v>
      </c>
      <c r="B126" s="43" t="s">
        <v>111</v>
      </c>
      <c r="C126" s="19" t="s">
        <v>241</v>
      </c>
      <c r="D126" s="44">
        <v>53.5</v>
      </c>
      <c r="E126" s="44">
        <v>1.1000000000000001</v>
      </c>
      <c r="F126" s="44">
        <v>2.8</v>
      </c>
      <c r="G126" s="44">
        <v>1</v>
      </c>
      <c r="H126" s="44">
        <v>1</v>
      </c>
    </row>
    <row r="127" spans="1:8" ht="47.25">
      <c r="A127" s="14" t="s">
        <v>182</v>
      </c>
      <c r="B127" s="43" t="s">
        <v>112</v>
      </c>
      <c r="C127" s="19" t="s">
        <v>241</v>
      </c>
      <c r="D127" s="44">
        <v>0.7</v>
      </c>
      <c r="E127" s="44">
        <v>0.1</v>
      </c>
      <c r="F127" s="44">
        <v>0.2</v>
      </c>
      <c r="G127" s="44">
        <v>0.1</v>
      </c>
      <c r="H127" s="44">
        <v>0.1</v>
      </c>
    </row>
    <row r="128" spans="1:8">
      <c r="A128" s="14" t="s">
        <v>183</v>
      </c>
      <c r="B128" s="43" t="s">
        <v>113</v>
      </c>
      <c r="C128" s="19" t="s">
        <v>241</v>
      </c>
      <c r="D128" s="44">
        <v>27.1</v>
      </c>
      <c r="E128" s="44">
        <v>2.1</v>
      </c>
      <c r="F128" s="44">
        <v>2.2000000000000002</v>
      </c>
      <c r="G128" s="44">
        <v>1.2</v>
      </c>
      <c r="H128" s="44">
        <v>0.8</v>
      </c>
    </row>
    <row r="129" spans="1:8" ht="31.5">
      <c r="A129" s="14" t="s">
        <v>184</v>
      </c>
      <c r="B129" s="43" t="s">
        <v>114</v>
      </c>
      <c r="C129" s="19" t="s">
        <v>241</v>
      </c>
      <c r="D129" s="44"/>
      <c r="E129" s="44"/>
      <c r="F129" s="44"/>
      <c r="G129" s="44"/>
      <c r="H129" s="44"/>
    </row>
    <row r="130" spans="1:8" ht="31.5">
      <c r="A130" s="14" t="s">
        <v>185</v>
      </c>
      <c r="B130" s="43" t="s">
        <v>115</v>
      </c>
      <c r="C130" s="19" t="s">
        <v>241</v>
      </c>
      <c r="D130" s="44">
        <v>0.6</v>
      </c>
      <c r="E130" s="44">
        <v>0.3</v>
      </c>
      <c r="F130" s="44">
        <v>0.2</v>
      </c>
      <c r="G130" s="44">
        <v>0.2</v>
      </c>
      <c r="H130" s="44">
        <v>0.2</v>
      </c>
    </row>
    <row r="131" spans="1:8">
      <c r="A131" s="14" t="s">
        <v>186</v>
      </c>
      <c r="B131" s="43" t="s">
        <v>116</v>
      </c>
      <c r="C131" s="19" t="s">
        <v>241</v>
      </c>
      <c r="D131" s="44"/>
      <c r="E131" s="44"/>
      <c r="F131" s="44"/>
      <c r="G131" s="44"/>
      <c r="H131" s="44"/>
    </row>
    <row r="132" spans="1:8" ht="31.5">
      <c r="A132" s="10" t="s">
        <v>77</v>
      </c>
      <c r="B132" s="35" t="s">
        <v>160</v>
      </c>
      <c r="C132" s="19" t="s">
        <v>241</v>
      </c>
      <c r="D132" s="44">
        <f>D110</f>
        <v>141.69999999999999</v>
      </c>
      <c r="E132" s="44">
        <f>E110</f>
        <v>20.200000000000006</v>
      </c>
      <c r="F132" s="44">
        <f>F110</f>
        <v>24.3</v>
      </c>
      <c r="G132" s="44">
        <f>G110</f>
        <v>18.599999999999998</v>
      </c>
      <c r="H132" s="44">
        <f>H110</f>
        <v>13.6</v>
      </c>
    </row>
    <row r="133" spans="1:8">
      <c r="A133" s="10" t="s">
        <v>49</v>
      </c>
      <c r="B133" s="35" t="s">
        <v>89</v>
      </c>
      <c r="C133" s="19" t="s">
        <v>241</v>
      </c>
      <c r="D133" s="44"/>
      <c r="E133" s="44"/>
      <c r="F133" s="44"/>
      <c r="G133" s="44"/>
      <c r="H133" s="44"/>
    </row>
    <row r="134" spans="1:8">
      <c r="A134" s="10" t="s">
        <v>50</v>
      </c>
      <c r="B134" s="35" t="s">
        <v>31</v>
      </c>
      <c r="C134" s="19" t="s">
        <v>241</v>
      </c>
      <c r="D134" s="44">
        <f>D132-D133</f>
        <v>141.69999999999999</v>
      </c>
      <c r="E134" s="44">
        <f>E132-E133</f>
        <v>20.200000000000006</v>
      </c>
      <c r="F134" s="44">
        <f>F132-F133</f>
        <v>24.3</v>
      </c>
      <c r="G134" s="44">
        <f>G132-G133</f>
        <v>18.599999999999998</v>
      </c>
      <c r="H134" s="44">
        <f>H132-H133</f>
        <v>13.6</v>
      </c>
    </row>
    <row r="135" spans="1:8">
      <c r="A135" s="18" t="s">
        <v>81</v>
      </c>
      <c r="B135" s="35" t="s">
        <v>227</v>
      </c>
      <c r="C135" s="19" t="s">
        <v>241</v>
      </c>
      <c r="D135" s="44">
        <f>D136+D137+D138</f>
        <v>3.3000000000000003</v>
      </c>
      <c r="E135" s="44">
        <f>E136+E137+E138</f>
        <v>2.5</v>
      </c>
      <c r="F135" s="44">
        <f>F136+F137+F138</f>
        <v>1.2</v>
      </c>
      <c r="G135" s="44">
        <f>G136+G137+G138</f>
        <v>0.6</v>
      </c>
      <c r="H135" s="44">
        <f>H136+H137+H138</f>
        <v>0.7</v>
      </c>
    </row>
    <row r="136" spans="1:8">
      <c r="A136" s="10" t="s">
        <v>245</v>
      </c>
      <c r="B136" s="35" t="s">
        <v>230</v>
      </c>
      <c r="C136" s="19" t="s">
        <v>241</v>
      </c>
      <c r="D136" s="44"/>
      <c r="E136" s="44"/>
      <c r="F136" s="44"/>
      <c r="G136" s="44"/>
      <c r="H136" s="44"/>
    </row>
    <row r="137" spans="1:8">
      <c r="A137" s="10" t="s">
        <v>246</v>
      </c>
      <c r="B137" s="35" t="s">
        <v>229</v>
      </c>
      <c r="C137" s="19" t="s">
        <v>241</v>
      </c>
      <c r="D137" s="44">
        <v>1.1000000000000001</v>
      </c>
      <c r="E137" s="44">
        <v>0.8</v>
      </c>
      <c r="F137" s="44">
        <v>0.7</v>
      </c>
      <c r="G137" s="44">
        <v>0.3</v>
      </c>
      <c r="H137" s="44">
        <v>0.5</v>
      </c>
    </row>
    <row r="138" spans="1:8">
      <c r="A138" s="10" t="s">
        <v>247</v>
      </c>
      <c r="B138" s="35" t="s">
        <v>228</v>
      </c>
      <c r="C138" s="19" t="s">
        <v>241</v>
      </c>
      <c r="D138" s="44">
        <v>2.2000000000000002</v>
      </c>
      <c r="E138" s="44">
        <v>1.7</v>
      </c>
      <c r="F138" s="44">
        <v>0.5</v>
      </c>
      <c r="G138" s="44">
        <v>0.3</v>
      </c>
      <c r="H138" s="44">
        <v>0.2</v>
      </c>
    </row>
    <row r="139" spans="1:8">
      <c r="A139" s="10" t="s">
        <v>244</v>
      </c>
      <c r="B139" s="35" t="s">
        <v>231</v>
      </c>
      <c r="C139" s="19" t="s">
        <v>241</v>
      </c>
      <c r="D139" s="44">
        <f>D134-D135</f>
        <v>138.39999999999998</v>
      </c>
      <c r="E139" s="44">
        <f>E134-E135</f>
        <v>17.700000000000006</v>
      </c>
      <c r="F139" s="44">
        <f>F134-F135</f>
        <v>23.1</v>
      </c>
      <c r="G139" s="44">
        <f>G134-G135</f>
        <v>17.999999999999996</v>
      </c>
      <c r="H139" s="44">
        <f>H134-H135</f>
        <v>12.9</v>
      </c>
    </row>
    <row r="140" spans="1:8" ht="31.5">
      <c r="A140" s="21" t="s">
        <v>35</v>
      </c>
      <c r="B140" s="32" t="s">
        <v>250</v>
      </c>
      <c r="C140" s="20"/>
      <c r="D140" s="20"/>
      <c r="E140" s="20"/>
      <c r="F140" s="20"/>
      <c r="G140" s="20"/>
      <c r="H140" s="20"/>
    </row>
    <row r="141" spans="1:8" ht="31.5">
      <c r="A141" s="9">
        <v>1</v>
      </c>
      <c r="B141" s="35" t="s">
        <v>253</v>
      </c>
      <c r="C141" s="19" t="s">
        <v>241</v>
      </c>
      <c r="D141" s="44">
        <v>137.5</v>
      </c>
      <c r="E141" s="44">
        <f>E142+E145</f>
        <v>217.1</v>
      </c>
      <c r="F141" s="44">
        <f>F142+F145</f>
        <v>91.17</v>
      </c>
      <c r="G141" s="44">
        <f>G142+G145</f>
        <v>80.94</v>
      </c>
      <c r="H141" s="44">
        <f>H142+H145</f>
        <v>83.06</v>
      </c>
    </row>
    <row r="142" spans="1:8">
      <c r="A142" s="18" t="s">
        <v>44</v>
      </c>
      <c r="B142" s="35" t="s">
        <v>37</v>
      </c>
      <c r="C142" s="19" t="s">
        <v>241</v>
      </c>
      <c r="D142" s="44">
        <v>54.6</v>
      </c>
      <c r="E142" s="44">
        <f>E143+E144</f>
        <v>57.099999999999994</v>
      </c>
      <c r="F142" s="44">
        <f>F143+F144</f>
        <v>60.91</v>
      </c>
      <c r="G142" s="44">
        <f>G143+G144</f>
        <v>54.23</v>
      </c>
      <c r="H142" s="44">
        <f>H143+H144</f>
        <v>59.33</v>
      </c>
    </row>
    <row r="143" spans="1:8">
      <c r="A143" s="18" t="s">
        <v>91</v>
      </c>
      <c r="B143" s="35" t="s">
        <v>190</v>
      </c>
      <c r="C143" s="19" t="s">
        <v>241</v>
      </c>
      <c r="D143" s="44">
        <v>23.3</v>
      </c>
      <c r="E143" s="44">
        <v>25.56</v>
      </c>
      <c r="F143" s="44">
        <v>25.5</v>
      </c>
      <c r="G143" s="44">
        <v>26.83</v>
      </c>
      <c r="H143" s="44">
        <v>28.26</v>
      </c>
    </row>
    <row r="144" spans="1:8">
      <c r="A144" s="18" t="s">
        <v>67</v>
      </c>
      <c r="B144" s="35" t="s">
        <v>191</v>
      </c>
      <c r="C144" s="19" t="s">
        <v>241</v>
      </c>
      <c r="D144" s="44">
        <v>31.3</v>
      </c>
      <c r="E144" s="44">
        <v>31.54</v>
      </c>
      <c r="F144" s="44">
        <v>35.409999999999997</v>
      </c>
      <c r="G144" s="44">
        <v>27.4</v>
      </c>
      <c r="H144" s="44">
        <v>31.07</v>
      </c>
    </row>
    <row r="145" spans="1:16384">
      <c r="A145" s="18" t="s">
        <v>45</v>
      </c>
      <c r="B145" s="35" t="s">
        <v>117</v>
      </c>
      <c r="C145" s="19" t="s">
        <v>241</v>
      </c>
      <c r="D145" s="44">
        <v>82.9</v>
      </c>
      <c r="E145" s="44">
        <v>160</v>
      </c>
      <c r="F145" s="44">
        <v>30.26</v>
      </c>
      <c r="G145" s="44">
        <v>26.71</v>
      </c>
      <c r="H145" s="44">
        <v>23.73</v>
      </c>
    </row>
    <row r="146" spans="1:16384" ht="31.5">
      <c r="A146" s="10">
        <v>2</v>
      </c>
      <c r="B146" s="35" t="s">
        <v>251</v>
      </c>
      <c r="C146" s="19" t="s">
        <v>241</v>
      </c>
      <c r="D146" s="44">
        <v>133.6</v>
      </c>
      <c r="E146" s="44">
        <v>224.61</v>
      </c>
      <c r="F146" s="44">
        <v>97.26</v>
      </c>
      <c r="G146" s="44">
        <v>86.37</v>
      </c>
      <c r="H146" s="44">
        <v>88.63</v>
      </c>
    </row>
    <row r="147" spans="1:16384">
      <c r="A147" s="49" t="s">
        <v>63</v>
      </c>
      <c r="B147" s="3" t="s">
        <v>257</v>
      </c>
      <c r="C147" s="19" t="s">
        <v>241</v>
      </c>
      <c r="D147" s="44">
        <v>105</v>
      </c>
      <c r="E147" s="44">
        <v>196.75</v>
      </c>
      <c r="F147" s="44">
        <v>66.75</v>
      </c>
      <c r="G147" s="44">
        <v>53.68</v>
      </c>
      <c r="H147" s="44">
        <v>53.27</v>
      </c>
    </row>
    <row r="148" spans="1:16384" ht="31.5">
      <c r="A148" s="10">
        <v>3</v>
      </c>
      <c r="B148" s="60" t="s">
        <v>252</v>
      </c>
      <c r="C148" s="19" t="s">
        <v>241</v>
      </c>
      <c r="D148" s="44">
        <f>D141-D146</f>
        <v>3.9000000000000057</v>
      </c>
      <c r="E148" s="44">
        <f>E141-E146</f>
        <v>-7.5100000000000193</v>
      </c>
      <c r="F148" s="44">
        <f>F141-F146</f>
        <v>-6.0900000000000034</v>
      </c>
      <c r="G148" s="44">
        <f>G141-G146</f>
        <v>-5.4300000000000068</v>
      </c>
      <c r="H148" s="44">
        <f>H141-H146</f>
        <v>-5.5699999999999932</v>
      </c>
    </row>
    <row r="149" spans="1:16384">
      <c r="A149" s="10" t="s">
        <v>78</v>
      </c>
      <c r="B149" s="35" t="s">
        <v>88</v>
      </c>
      <c r="C149" s="19" t="s">
        <v>241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</row>
    <row r="150" spans="1:16384">
      <c r="A150" s="11" t="s">
        <v>243</v>
      </c>
      <c r="B150" s="32" t="s">
        <v>38</v>
      </c>
      <c r="C150" s="20"/>
      <c r="D150" s="20"/>
      <c r="E150" s="20"/>
      <c r="F150" s="20"/>
      <c r="G150" s="20"/>
      <c r="H150" s="20"/>
    </row>
    <row r="151" spans="1:16384" ht="31.5">
      <c r="A151" s="10">
        <v>1</v>
      </c>
      <c r="B151" s="35" t="s">
        <v>39</v>
      </c>
      <c r="C151" s="19" t="s">
        <v>9</v>
      </c>
      <c r="D151" s="44">
        <v>2893</v>
      </c>
      <c r="E151" s="44">
        <v>2896</v>
      </c>
      <c r="F151" s="44">
        <v>2908</v>
      </c>
      <c r="G151" s="44">
        <v>2917</v>
      </c>
      <c r="H151" s="44">
        <v>2925</v>
      </c>
    </row>
    <row r="152" spans="1:16384" ht="47.25">
      <c r="A152" s="10" t="s">
        <v>76</v>
      </c>
      <c r="B152" s="35" t="s">
        <v>41</v>
      </c>
      <c r="C152" s="19" t="s">
        <v>9</v>
      </c>
      <c r="D152" s="44">
        <v>49</v>
      </c>
      <c r="E152" s="44">
        <v>38</v>
      </c>
      <c r="F152" s="44">
        <v>35</v>
      </c>
      <c r="G152" s="44">
        <v>32</v>
      </c>
      <c r="H152" s="44">
        <v>30</v>
      </c>
    </row>
    <row r="153" spans="1:16384" ht="31.5">
      <c r="A153" s="10" t="s">
        <v>77</v>
      </c>
      <c r="B153" s="35" t="s">
        <v>40</v>
      </c>
      <c r="C153" s="19" t="s">
        <v>7</v>
      </c>
      <c r="D153" s="44">
        <v>0.1</v>
      </c>
      <c r="E153" s="44">
        <v>0.1</v>
      </c>
      <c r="F153" s="44">
        <v>0.1</v>
      </c>
      <c r="G153" s="44">
        <v>0.1</v>
      </c>
      <c r="H153" s="44">
        <v>0.1</v>
      </c>
    </row>
    <row r="154" spans="1:16384" ht="47.25">
      <c r="A154" s="10" t="s">
        <v>78</v>
      </c>
      <c r="B154" s="35" t="s">
        <v>42</v>
      </c>
      <c r="C154" s="19" t="s">
        <v>43</v>
      </c>
      <c r="D154" s="44">
        <v>85</v>
      </c>
      <c r="E154" s="44">
        <v>90</v>
      </c>
      <c r="F154" s="44">
        <v>93</v>
      </c>
      <c r="G154" s="44">
        <v>95</v>
      </c>
      <c r="H154" s="44">
        <v>95</v>
      </c>
    </row>
    <row r="155" spans="1:16384" s="13" customFormat="1" ht="31.5">
      <c r="A155" s="9" t="s">
        <v>79</v>
      </c>
      <c r="B155" s="35" t="s">
        <v>118</v>
      </c>
      <c r="C155" s="19" t="s">
        <v>9</v>
      </c>
      <c r="D155" s="44">
        <v>1147</v>
      </c>
      <c r="E155" s="44">
        <v>1153</v>
      </c>
      <c r="F155" s="44">
        <v>1160</v>
      </c>
      <c r="G155" s="44">
        <v>1165</v>
      </c>
      <c r="H155" s="44">
        <v>1168</v>
      </c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>
      <c r="A156" s="88" t="s">
        <v>84</v>
      </c>
      <c r="B156" s="86" t="s">
        <v>188</v>
      </c>
      <c r="C156" s="19" t="s">
        <v>163</v>
      </c>
      <c r="D156" s="44">
        <v>34745</v>
      </c>
      <c r="E156" s="44">
        <v>35979</v>
      </c>
      <c r="F156" s="44">
        <v>36107.800000000003</v>
      </c>
      <c r="G156" s="44">
        <v>36587</v>
      </c>
      <c r="H156" s="44">
        <v>37241</v>
      </c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>
      <c r="A157" s="88"/>
      <c r="B157" s="86"/>
      <c r="C157" s="19" t="s">
        <v>19</v>
      </c>
      <c r="D157" s="44">
        <v>102.8</v>
      </c>
      <c r="E157" s="44">
        <f>E156/D156*100</f>
        <v>103.55159015685712</v>
      </c>
      <c r="F157" s="44">
        <f>F156/E156*100</f>
        <v>100.35798660329638</v>
      </c>
      <c r="G157" s="44">
        <f>G156/F156*100</f>
        <v>101.32713707287621</v>
      </c>
      <c r="H157" s="44">
        <f>H156/G156*100</f>
        <v>101.78752015743298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5">
      <c r="A158" s="14" t="s">
        <v>85</v>
      </c>
      <c r="B158" s="43" t="s">
        <v>189</v>
      </c>
      <c r="C158" s="47" t="s">
        <v>241</v>
      </c>
      <c r="D158" s="44">
        <v>524</v>
      </c>
      <c r="E158" s="44">
        <v>536.4</v>
      </c>
      <c r="F158" s="44">
        <v>541</v>
      </c>
      <c r="G158" s="44">
        <v>545</v>
      </c>
      <c r="H158" s="44">
        <v>556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49">
    <mergeCell ref="B156:B157"/>
    <mergeCell ref="B99:B100"/>
    <mergeCell ref="B101:B102"/>
    <mergeCell ref="A71:A72"/>
    <mergeCell ref="A73:A74"/>
    <mergeCell ref="A75:A76"/>
    <mergeCell ref="A79:A80"/>
    <mergeCell ref="A82:A83"/>
    <mergeCell ref="A156:A157"/>
    <mergeCell ref="A84:A85"/>
    <mergeCell ref="A110:A111"/>
    <mergeCell ref="B81:H81"/>
    <mergeCell ref="A103:A104"/>
    <mergeCell ref="B103:B104"/>
    <mergeCell ref="A31:A32"/>
    <mergeCell ref="A33:A34"/>
    <mergeCell ref="A61:A62"/>
    <mergeCell ref="A63:A64"/>
    <mergeCell ref="A22:A23"/>
    <mergeCell ref="A35:A36"/>
    <mergeCell ref="A37:A38"/>
    <mergeCell ref="A55:A56"/>
    <mergeCell ref="A39:A40"/>
    <mergeCell ref="A41:A42"/>
    <mergeCell ref="A24:A25"/>
    <mergeCell ref="A26:A27"/>
    <mergeCell ref="A29:A30"/>
    <mergeCell ref="A57:A58"/>
    <mergeCell ref="A59:A60"/>
    <mergeCell ref="A45:A46"/>
    <mergeCell ref="A65:A66"/>
    <mergeCell ref="A67:A68"/>
    <mergeCell ref="A69:A70"/>
    <mergeCell ref="A99:A100"/>
    <mergeCell ref="A101:A102"/>
    <mergeCell ref="A89:A90"/>
    <mergeCell ref="A77:A78"/>
    <mergeCell ref="A86:A87"/>
    <mergeCell ref="A1:H1"/>
    <mergeCell ref="A2:H2"/>
    <mergeCell ref="A4:A5"/>
    <mergeCell ref="B4:B5"/>
    <mergeCell ref="F4:H4"/>
    <mergeCell ref="C4:C5"/>
    <mergeCell ref="A47:A48"/>
    <mergeCell ref="A43:A44"/>
    <mergeCell ref="A49:A50"/>
    <mergeCell ref="A51:A52"/>
    <mergeCell ref="A53:A54"/>
  </mergeCell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rowBreaks count="3" manualBreakCount="3">
    <brk id="38" max="7" man="1"/>
    <brk id="70" max="7" man="1"/>
    <brk id="104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158"/>
  <sheetViews>
    <sheetView showWhiteSpace="0" view="pageBreakPreview" topLeftCell="A55" zoomScale="120" zoomScaleNormal="100" zoomScaleSheetLayoutView="120" zoomScalePageLayoutView="120" workbookViewId="0">
      <selection activeCell="B20" sqref="B20"/>
    </sheetView>
  </sheetViews>
  <sheetFormatPr defaultRowHeight="15.75"/>
  <cols>
    <col min="1" max="1" width="9" style="24" customWidth="1"/>
    <col min="2" max="2" width="49.5703125" style="36" customWidth="1"/>
    <col min="3" max="3" width="24.85546875" style="38" customWidth="1"/>
    <col min="4" max="4" width="12.5703125" style="38" customWidth="1"/>
    <col min="5" max="5" width="15" style="38" customWidth="1"/>
    <col min="6" max="6" width="12.85546875" style="38" customWidth="1"/>
    <col min="7" max="7" width="12.42578125" style="38" customWidth="1"/>
    <col min="8" max="8" width="14.42578125" style="38" customWidth="1"/>
    <col min="9" max="16384" width="9.140625" style="1"/>
  </cols>
  <sheetData>
    <row r="1" spans="1:8" ht="18.75">
      <c r="A1" s="75" t="s">
        <v>94</v>
      </c>
      <c r="B1" s="75"/>
      <c r="C1" s="75"/>
      <c r="D1" s="75"/>
      <c r="E1" s="75"/>
      <c r="F1" s="75"/>
      <c r="G1" s="75"/>
      <c r="H1" s="75"/>
    </row>
    <row r="2" spans="1:8" ht="42.75" customHeight="1">
      <c r="A2" s="76" t="s">
        <v>264</v>
      </c>
      <c r="B2" s="77"/>
      <c r="C2" s="77"/>
      <c r="D2" s="77"/>
      <c r="E2" s="77"/>
      <c r="F2" s="77"/>
      <c r="G2" s="77"/>
      <c r="H2" s="77"/>
    </row>
    <row r="3" spans="1:8" s="3" customFormat="1">
      <c r="A3" s="2"/>
      <c r="B3" s="34"/>
      <c r="C3" s="37"/>
      <c r="D3" s="37"/>
      <c r="E3" s="37"/>
      <c r="F3" s="37"/>
      <c r="G3" s="37"/>
      <c r="H3" s="37"/>
    </row>
    <row r="4" spans="1:8">
      <c r="A4" s="70" t="s">
        <v>0</v>
      </c>
      <c r="B4" s="78" t="s">
        <v>1</v>
      </c>
      <c r="C4" s="70" t="s">
        <v>2</v>
      </c>
      <c r="D4" s="50" t="s">
        <v>3</v>
      </c>
      <c r="E4" s="50" t="s">
        <v>93</v>
      </c>
      <c r="F4" s="70" t="s">
        <v>4</v>
      </c>
      <c r="G4" s="79"/>
      <c r="H4" s="79"/>
    </row>
    <row r="5" spans="1:8">
      <c r="A5" s="70"/>
      <c r="B5" s="78"/>
      <c r="C5" s="70"/>
      <c r="D5" s="5">
        <v>2020</v>
      </c>
      <c r="E5" s="50">
        <v>2021</v>
      </c>
      <c r="F5" s="5">
        <v>2022</v>
      </c>
      <c r="G5" s="5">
        <v>2023</v>
      </c>
      <c r="H5" s="5">
        <v>2024</v>
      </c>
    </row>
    <row r="6" spans="1:8">
      <c r="A6" s="6" t="s">
        <v>5</v>
      </c>
      <c r="B6" s="52" t="s">
        <v>6</v>
      </c>
      <c r="C6" s="7"/>
      <c r="D6" s="7"/>
      <c r="E6" s="7"/>
      <c r="F6" s="7"/>
      <c r="G6" s="7"/>
      <c r="H6" s="7"/>
    </row>
    <row r="7" spans="1:8">
      <c r="A7" s="53">
        <v>1</v>
      </c>
      <c r="B7" s="56" t="s">
        <v>235</v>
      </c>
      <c r="C7" s="19" t="s">
        <v>9</v>
      </c>
      <c r="D7" s="44"/>
      <c r="E7" s="44">
        <f>D7+D14-D15+D16</f>
        <v>0</v>
      </c>
      <c r="F7" s="44">
        <f>E7+E14-E15+E16</f>
        <v>0</v>
      </c>
      <c r="G7" s="44">
        <f>F7+F14-F15+F16</f>
        <v>0</v>
      </c>
      <c r="H7" s="44">
        <f>G7+G14-G15+G16</f>
        <v>0</v>
      </c>
    </row>
    <row r="8" spans="1:8">
      <c r="A8" s="53" t="s">
        <v>44</v>
      </c>
      <c r="B8" s="56" t="s">
        <v>225</v>
      </c>
      <c r="C8" s="19" t="s">
        <v>9</v>
      </c>
      <c r="D8" s="44"/>
      <c r="E8" s="44"/>
      <c r="F8" s="44"/>
      <c r="G8" s="44"/>
      <c r="H8" s="44"/>
    </row>
    <row r="9" spans="1:8">
      <c r="A9" s="53" t="s">
        <v>45</v>
      </c>
      <c r="B9" s="56" t="s">
        <v>226</v>
      </c>
      <c r="C9" s="19" t="s">
        <v>9</v>
      </c>
      <c r="D9" s="44"/>
      <c r="E9" s="44">
        <f>E7-E8</f>
        <v>0</v>
      </c>
      <c r="F9" s="44">
        <f t="shared" ref="F9:H9" si="0">F7-F8</f>
        <v>0</v>
      </c>
      <c r="G9" s="44">
        <f t="shared" si="0"/>
        <v>0</v>
      </c>
      <c r="H9" s="44">
        <f t="shared" si="0"/>
        <v>0</v>
      </c>
    </row>
    <row r="10" spans="1:8" ht="31.5">
      <c r="A10" s="53" t="s">
        <v>76</v>
      </c>
      <c r="B10" s="56" t="s">
        <v>234</v>
      </c>
      <c r="C10" s="19" t="s">
        <v>9</v>
      </c>
      <c r="D10" s="44"/>
      <c r="E10" s="44"/>
      <c r="F10" s="44"/>
      <c r="G10" s="44"/>
      <c r="H10" s="44"/>
    </row>
    <row r="11" spans="1:8" ht="31.5">
      <c r="A11" s="53" t="s">
        <v>77</v>
      </c>
      <c r="B11" s="56" t="s">
        <v>232</v>
      </c>
      <c r="C11" s="19" t="s">
        <v>9</v>
      </c>
      <c r="D11" s="44"/>
      <c r="E11" s="44"/>
      <c r="F11" s="44"/>
      <c r="G11" s="44"/>
      <c r="H11" s="44"/>
    </row>
    <row r="12" spans="1:8" ht="31.5">
      <c r="A12" s="53" t="s">
        <v>78</v>
      </c>
      <c r="B12" s="56" t="s">
        <v>233</v>
      </c>
      <c r="C12" s="19" t="s">
        <v>9</v>
      </c>
      <c r="D12" s="44"/>
      <c r="E12" s="44">
        <f>E7-E11-E10</f>
        <v>0</v>
      </c>
      <c r="F12" s="44">
        <f t="shared" ref="F12:H12" si="1">F7-F11-F10</f>
        <v>0</v>
      </c>
      <c r="G12" s="44">
        <f t="shared" si="1"/>
        <v>0</v>
      </c>
      <c r="H12" s="44">
        <f t="shared" si="1"/>
        <v>0</v>
      </c>
    </row>
    <row r="13" spans="1:8">
      <c r="A13" s="57" t="s">
        <v>79</v>
      </c>
      <c r="B13" s="56" t="s">
        <v>95</v>
      </c>
      <c r="C13" s="19" t="s">
        <v>9</v>
      </c>
      <c r="D13" s="44">
        <f>(D7+E7)/2</f>
        <v>0</v>
      </c>
      <c r="E13" s="44">
        <f>(E7+F7)/2</f>
        <v>0</v>
      </c>
      <c r="F13" s="44">
        <f>(F7+G7)/2</f>
        <v>0</v>
      </c>
      <c r="G13" s="44">
        <f>(G7+H7)/2</f>
        <v>0</v>
      </c>
      <c r="H13" s="44">
        <f>(H7+(H7+H14-H15+H16))/2</f>
        <v>0</v>
      </c>
    </row>
    <row r="14" spans="1:8" ht="31.5">
      <c r="A14" s="51" t="s">
        <v>84</v>
      </c>
      <c r="B14" s="56" t="s">
        <v>74</v>
      </c>
      <c r="C14" s="19" t="s">
        <v>9</v>
      </c>
      <c r="D14" s="44"/>
      <c r="E14" s="44"/>
      <c r="F14" s="44"/>
      <c r="G14" s="44"/>
      <c r="H14" s="44"/>
    </row>
    <row r="15" spans="1:8">
      <c r="A15" s="51" t="s">
        <v>85</v>
      </c>
      <c r="B15" s="56" t="s">
        <v>75</v>
      </c>
      <c r="C15" s="19" t="s">
        <v>9</v>
      </c>
      <c r="D15" s="44"/>
      <c r="E15" s="44"/>
      <c r="F15" s="44"/>
      <c r="G15" s="44"/>
      <c r="H15" s="44"/>
    </row>
    <row r="16" spans="1:8">
      <c r="A16" s="51" t="s">
        <v>86</v>
      </c>
      <c r="B16" s="56" t="s">
        <v>90</v>
      </c>
      <c r="C16" s="19" t="s">
        <v>9</v>
      </c>
      <c r="D16" s="44"/>
      <c r="E16" s="44"/>
      <c r="F16" s="44"/>
      <c r="G16" s="44"/>
      <c r="H16" s="44"/>
    </row>
    <row r="17" spans="1:8" ht="31.5">
      <c r="A17" s="51" t="s">
        <v>155</v>
      </c>
      <c r="B17" s="56" t="s">
        <v>10</v>
      </c>
      <c r="C17" s="19" t="s">
        <v>242</v>
      </c>
      <c r="D17" s="44" t="e">
        <f>D14/D13*1000</f>
        <v>#DIV/0!</v>
      </c>
      <c r="E17" s="44" t="e">
        <f>E14/E13*1000</f>
        <v>#DIV/0!</v>
      </c>
      <c r="F17" s="44" t="e">
        <f>F14/F13*1000</f>
        <v>#DIV/0!</v>
      </c>
      <c r="G17" s="44" t="e">
        <f>G14/G13*1000</f>
        <v>#DIV/0!</v>
      </c>
      <c r="H17" s="44" t="e">
        <f>H14/H13*1000</f>
        <v>#DIV/0!</v>
      </c>
    </row>
    <row r="18" spans="1:8" ht="31.5">
      <c r="A18" s="51" t="s">
        <v>156</v>
      </c>
      <c r="B18" s="56" t="s">
        <v>11</v>
      </c>
      <c r="C18" s="19" t="s">
        <v>242</v>
      </c>
      <c r="D18" s="44" t="e">
        <f>D15/D13*1000</f>
        <v>#DIV/0!</v>
      </c>
      <c r="E18" s="44" t="e">
        <f>E15/E13*1000</f>
        <v>#DIV/0!</v>
      </c>
      <c r="F18" s="44" t="e">
        <f>F15/F13*1000</f>
        <v>#DIV/0!</v>
      </c>
      <c r="G18" s="44" t="e">
        <f>G15/G13*1000</f>
        <v>#DIV/0!</v>
      </c>
      <c r="H18" s="44" t="e">
        <f>H15/H13*1000</f>
        <v>#DIV/0!</v>
      </c>
    </row>
    <row r="19" spans="1:8" ht="31.5">
      <c r="A19" s="51" t="s">
        <v>157</v>
      </c>
      <c r="B19" s="56" t="s">
        <v>12</v>
      </c>
      <c r="C19" s="19" t="s">
        <v>242</v>
      </c>
      <c r="D19" s="44" t="e">
        <f>D17-D18</f>
        <v>#DIV/0!</v>
      </c>
      <c r="E19" s="44" t="e">
        <f>E17-E18</f>
        <v>#DIV/0!</v>
      </c>
      <c r="F19" s="44" t="e">
        <f>F17-F18</f>
        <v>#DIV/0!</v>
      </c>
      <c r="G19" s="44" t="e">
        <f>G17-G18</f>
        <v>#DIV/0!</v>
      </c>
      <c r="H19" s="44" t="e">
        <f>H17-H18</f>
        <v>#DIV/0!</v>
      </c>
    </row>
    <row r="20" spans="1:8" ht="31.5">
      <c r="A20" s="51" t="s">
        <v>158</v>
      </c>
      <c r="B20" s="56" t="s">
        <v>13</v>
      </c>
      <c r="C20" s="19" t="s">
        <v>242</v>
      </c>
      <c r="D20" s="44" t="e">
        <f>D16/D13*1000</f>
        <v>#DIV/0!</v>
      </c>
      <c r="E20" s="44" t="e">
        <f>E16/E13*1000</f>
        <v>#DIV/0!</v>
      </c>
      <c r="F20" s="44" t="e">
        <f>F16/F13*1000</f>
        <v>#DIV/0!</v>
      </c>
      <c r="G20" s="44" t="e">
        <f>G16/G13*1000</f>
        <v>#DIV/0!</v>
      </c>
      <c r="H20" s="44" t="e">
        <f>H16/H13*1000</f>
        <v>#DIV/0!</v>
      </c>
    </row>
    <row r="21" spans="1:8">
      <c r="A21" s="15" t="s">
        <v>14</v>
      </c>
      <c r="B21" s="45" t="s">
        <v>16</v>
      </c>
      <c r="C21" s="46"/>
      <c r="D21" s="46"/>
      <c r="E21" s="46"/>
      <c r="F21" s="46"/>
      <c r="G21" s="46"/>
      <c r="H21" s="46"/>
    </row>
    <row r="22" spans="1:8" ht="38.25" customHeight="1">
      <c r="A22" s="84">
        <v>1</v>
      </c>
      <c r="B22" s="93" t="s">
        <v>119</v>
      </c>
      <c r="C22" s="19" t="s">
        <v>241</v>
      </c>
      <c r="D22" s="44">
        <f>D24+D26+D77+D79</f>
        <v>0</v>
      </c>
      <c r="E22" s="44">
        <f>E24+E26+E77+E79</f>
        <v>0</v>
      </c>
      <c r="F22" s="44">
        <f>F24+F26+F77+F79</f>
        <v>0</v>
      </c>
      <c r="G22" s="44">
        <f>G24+G26+G77+G79</f>
        <v>0</v>
      </c>
      <c r="H22" s="44">
        <f>H24+H26+H77+H79</f>
        <v>0</v>
      </c>
    </row>
    <row r="23" spans="1:8" ht="31.5">
      <c r="A23" s="84"/>
      <c r="B23" s="94"/>
      <c r="C23" s="47" t="s">
        <v>259</v>
      </c>
      <c r="D23" s="44"/>
      <c r="E23" s="61" t="e">
        <f>E22/D22*100</f>
        <v>#DIV/0!</v>
      </c>
      <c r="F23" s="61" t="e">
        <f>F22/E22*100</f>
        <v>#DIV/0!</v>
      </c>
      <c r="G23" s="61" t="e">
        <f>G22/F22*100</f>
        <v>#DIV/0!</v>
      </c>
      <c r="H23" s="61" t="e">
        <f>H22/G22*100</f>
        <v>#DIV/0!</v>
      </c>
    </row>
    <row r="24" spans="1:8" ht="47.25" customHeight="1">
      <c r="A24" s="84" t="s">
        <v>76</v>
      </c>
      <c r="B24" s="93" t="s">
        <v>194</v>
      </c>
      <c r="C24" s="19" t="s">
        <v>241</v>
      </c>
      <c r="D24" s="44"/>
      <c r="E24" s="44"/>
      <c r="F24" s="44"/>
      <c r="G24" s="44"/>
      <c r="H24" s="44"/>
    </row>
    <row r="25" spans="1:8" ht="31.5">
      <c r="A25" s="84"/>
      <c r="B25" s="94"/>
      <c r="C25" s="47" t="s">
        <v>259</v>
      </c>
      <c r="D25" s="44"/>
      <c r="E25" s="61" t="e">
        <f>E24/D24*100</f>
        <v>#DIV/0!</v>
      </c>
      <c r="F25" s="61" t="e">
        <f>F24/E24*100</f>
        <v>#DIV/0!</v>
      </c>
      <c r="G25" s="61" t="e">
        <f>G24/F24*100</f>
        <v>#DIV/0!</v>
      </c>
      <c r="H25" s="61" t="e">
        <f>H24/G24*100</f>
        <v>#DIV/0!</v>
      </c>
    </row>
    <row r="26" spans="1:8" ht="56.25" customHeight="1">
      <c r="A26" s="85">
        <v>3</v>
      </c>
      <c r="B26" s="93" t="s">
        <v>195</v>
      </c>
      <c r="C26" s="19" t="s">
        <v>241</v>
      </c>
      <c r="D26" s="44">
        <f>D29+D35+D37+D39+D41+D43+D45+D47+D49+D51+D53+D55+D57+D59+D31+D33+D61+D63+D65+D67+D69+D71+D73+D75</f>
        <v>0</v>
      </c>
      <c r="E26" s="44">
        <f>E29+E35+E37+E39+E41+E43+E45+E47+E49+E51+E53+E55+E57+E59+E31+E33+E61+E63+E65+E67+E69+E71+E73+E75</f>
        <v>0</v>
      </c>
      <c r="F26" s="44">
        <f>F29+F35+F37+F39+F41+F43+F45+F47+F49+F51+F53+F55+F57+F59+F31+F33+F61+F63+F65+F67+F69+F71+F73+F75</f>
        <v>0</v>
      </c>
      <c r="G26" s="44">
        <f>G29+G35+G37+G39+G41+G43+G45+G47+G49+G51+G53+G55+G57+G59+G31+G33+G61+G63+G65+G67+G69+G71+G73+G75</f>
        <v>0</v>
      </c>
      <c r="H26" s="44">
        <f>H29+H35+H37+H39+H41+H43+H45+H47+H49+H51+H53+H55+H57+H59+H31+H33+H61+H63+H65+H67+H69+H71+H73+H75</f>
        <v>0</v>
      </c>
    </row>
    <row r="27" spans="1:8" ht="31.5">
      <c r="A27" s="85"/>
      <c r="B27" s="94"/>
      <c r="C27" s="47" t="s">
        <v>259</v>
      </c>
      <c r="D27" s="44"/>
      <c r="E27" s="61" t="e">
        <f>E26/D26*100</f>
        <v>#DIV/0!</v>
      </c>
      <c r="F27" s="61" t="e">
        <f>F26/E26*100</f>
        <v>#DIV/0!</v>
      </c>
      <c r="G27" s="61" t="e">
        <f>G26/F26*100</f>
        <v>#DIV/0!</v>
      </c>
      <c r="H27" s="61" t="e">
        <f>H26/G26*100</f>
        <v>#DIV/0!</v>
      </c>
    </row>
    <row r="28" spans="1:8" ht="31.5">
      <c r="A28" s="63"/>
      <c r="B28" s="62" t="s">
        <v>260</v>
      </c>
      <c r="C28" s="47"/>
      <c r="D28" s="48"/>
      <c r="E28" s="48"/>
      <c r="F28" s="48"/>
      <c r="G28" s="48"/>
      <c r="H28" s="48"/>
    </row>
    <row r="29" spans="1:8" ht="18" customHeight="1">
      <c r="A29" s="74" t="s">
        <v>49</v>
      </c>
      <c r="B29" s="93" t="s">
        <v>120</v>
      </c>
      <c r="C29" s="19" t="s">
        <v>241</v>
      </c>
      <c r="D29" s="44"/>
      <c r="E29" s="44"/>
      <c r="F29" s="44"/>
      <c r="G29" s="44"/>
      <c r="H29" s="44"/>
    </row>
    <row r="30" spans="1:8" ht="31.5">
      <c r="A30" s="74"/>
      <c r="B30" s="94"/>
      <c r="C30" s="47" t="s">
        <v>259</v>
      </c>
      <c r="D30" s="44"/>
      <c r="E30" s="61" t="e">
        <f>E29/D29*100</f>
        <v>#DIV/0!</v>
      </c>
      <c r="F30" s="61" t="e">
        <f>F29/E29*100</f>
        <v>#DIV/0!</v>
      </c>
      <c r="G30" s="61" t="e">
        <f>G29/F29*100</f>
        <v>#DIV/0!</v>
      </c>
      <c r="H30" s="61" t="e">
        <f>H29/G29*100</f>
        <v>#DIV/0!</v>
      </c>
    </row>
    <row r="31" spans="1:8">
      <c r="A31" s="74" t="s">
        <v>50</v>
      </c>
      <c r="B31" s="93" t="s">
        <v>121</v>
      </c>
      <c r="C31" s="19" t="s">
        <v>241</v>
      </c>
      <c r="D31" s="44"/>
      <c r="E31" s="44"/>
      <c r="F31" s="44"/>
      <c r="G31" s="44"/>
      <c r="H31" s="44"/>
    </row>
    <row r="32" spans="1:8" ht="31.5">
      <c r="A32" s="74"/>
      <c r="B32" s="94"/>
      <c r="C32" s="47" t="s">
        <v>259</v>
      </c>
      <c r="D32" s="44"/>
      <c r="E32" s="61" t="e">
        <f>E31/D31*100</f>
        <v>#DIV/0!</v>
      </c>
      <c r="F32" s="61" t="e">
        <f>F31/E31*100</f>
        <v>#DIV/0!</v>
      </c>
      <c r="G32" s="61" t="e">
        <f>G31/F31*100</f>
        <v>#DIV/0!</v>
      </c>
      <c r="H32" s="61" t="e">
        <f>H31/G31*100</f>
        <v>#DIV/0!</v>
      </c>
    </row>
    <row r="33" spans="1:8" ht="16.5" customHeight="1">
      <c r="A33" s="74" t="s">
        <v>51</v>
      </c>
      <c r="B33" s="93" t="s">
        <v>122</v>
      </c>
      <c r="C33" s="19" t="s">
        <v>241</v>
      </c>
      <c r="D33" s="44"/>
      <c r="E33" s="44"/>
      <c r="F33" s="44"/>
      <c r="G33" s="44"/>
      <c r="H33" s="44"/>
    </row>
    <row r="34" spans="1:8" ht="31.5">
      <c r="A34" s="74"/>
      <c r="B34" s="94"/>
      <c r="C34" s="47" t="s">
        <v>259</v>
      </c>
      <c r="D34" s="44"/>
      <c r="E34" s="61" t="e">
        <f>E33/D33*100</f>
        <v>#DIV/0!</v>
      </c>
      <c r="F34" s="61" t="e">
        <f>F33/E33*100</f>
        <v>#DIV/0!</v>
      </c>
      <c r="G34" s="61" t="e">
        <f>G33/F33*100</f>
        <v>#DIV/0!</v>
      </c>
      <c r="H34" s="61" t="e">
        <f>H33/G33*100</f>
        <v>#DIV/0!</v>
      </c>
    </row>
    <row r="35" spans="1:8" ht="17.25" customHeight="1">
      <c r="A35" s="74" t="s">
        <v>52</v>
      </c>
      <c r="B35" s="93" t="s">
        <v>123</v>
      </c>
      <c r="C35" s="19" t="s">
        <v>241</v>
      </c>
      <c r="D35" s="44"/>
      <c r="E35" s="44"/>
      <c r="F35" s="44"/>
      <c r="G35" s="44"/>
      <c r="H35" s="44"/>
    </row>
    <row r="36" spans="1:8" ht="31.5">
      <c r="A36" s="74"/>
      <c r="B36" s="94"/>
      <c r="C36" s="47" t="s">
        <v>259</v>
      </c>
      <c r="D36" s="44"/>
      <c r="E36" s="61" t="e">
        <f>E35/D35*100</f>
        <v>#DIV/0!</v>
      </c>
      <c r="F36" s="61" t="e">
        <f>F35/E35*100</f>
        <v>#DIV/0!</v>
      </c>
      <c r="G36" s="61" t="e">
        <f>G35/F35*100</f>
        <v>#DIV/0!</v>
      </c>
      <c r="H36" s="61" t="e">
        <f>H35/G35*100</f>
        <v>#DIV/0!</v>
      </c>
    </row>
    <row r="37" spans="1:8">
      <c r="A37" s="74" t="s">
        <v>53</v>
      </c>
      <c r="B37" s="93" t="s">
        <v>124</v>
      </c>
      <c r="C37" s="19" t="s">
        <v>241</v>
      </c>
      <c r="D37" s="44"/>
      <c r="E37" s="44"/>
      <c r="F37" s="44"/>
      <c r="G37" s="44"/>
      <c r="H37" s="44"/>
    </row>
    <row r="38" spans="1:8" ht="31.5">
      <c r="A38" s="74"/>
      <c r="B38" s="94"/>
      <c r="C38" s="47" t="s">
        <v>259</v>
      </c>
      <c r="D38" s="44"/>
      <c r="E38" s="61" t="e">
        <f>E37/D37*100</f>
        <v>#DIV/0!</v>
      </c>
      <c r="F38" s="61" t="e">
        <f>F37/E37*100</f>
        <v>#DIV/0!</v>
      </c>
      <c r="G38" s="61" t="e">
        <f>G37/F37*100</f>
        <v>#DIV/0!</v>
      </c>
      <c r="H38" s="61" t="e">
        <f>H37/G37*100</f>
        <v>#DIV/0!</v>
      </c>
    </row>
    <row r="39" spans="1:8" ht="15" customHeight="1">
      <c r="A39" s="74" t="s">
        <v>54</v>
      </c>
      <c r="B39" s="93" t="s">
        <v>125</v>
      </c>
      <c r="C39" s="19" t="s">
        <v>241</v>
      </c>
      <c r="D39" s="44"/>
      <c r="E39" s="44"/>
      <c r="F39" s="44"/>
      <c r="G39" s="44"/>
      <c r="H39" s="44"/>
    </row>
    <row r="40" spans="1:8" ht="31.5">
      <c r="A40" s="74"/>
      <c r="B40" s="94"/>
      <c r="C40" s="47" t="s">
        <v>259</v>
      </c>
      <c r="D40" s="44"/>
      <c r="E40" s="61" t="e">
        <f>E39/D39*100</f>
        <v>#DIV/0!</v>
      </c>
      <c r="F40" s="61" t="e">
        <f>F39/E39*100</f>
        <v>#DIV/0!</v>
      </c>
      <c r="G40" s="61" t="e">
        <f>G39/F39*100</f>
        <v>#DIV/0!</v>
      </c>
      <c r="H40" s="61" t="e">
        <f>H39/G39*100</f>
        <v>#DIV/0!</v>
      </c>
    </row>
    <row r="41" spans="1:8" ht="35.25" customHeight="1">
      <c r="A41" s="74" t="s">
        <v>55</v>
      </c>
      <c r="B41" s="93" t="s">
        <v>126</v>
      </c>
      <c r="C41" s="19" t="s">
        <v>241</v>
      </c>
      <c r="D41" s="44"/>
      <c r="E41" s="44"/>
      <c r="F41" s="44"/>
      <c r="G41" s="44"/>
      <c r="H41" s="44"/>
    </row>
    <row r="42" spans="1:8" ht="31.5">
      <c r="A42" s="74"/>
      <c r="B42" s="94"/>
      <c r="C42" s="47" t="s">
        <v>259</v>
      </c>
      <c r="D42" s="44"/>
      <c r="E42" s="61" t="e">
        <f>E41/D41*100</f>
        <v>#DIV/0!</v>
      </c>
      <c r="F42" s="61" t="e">
        <f>F41/E41*100</f>
        <v>#DIV/0!</v>
      </c>
      <c r="G42" s="61" t="e">
        <f>G41/F41*100</f>
        <v>#DIV/0!</v>
      </c>
      <c r="H42" s="61" t="e">
        <f>H41/G41*100</f>
        <v>#DIV/0!</v>
      </c>
    </row>
    <row r="43" spans="1:8" ht="18.75" customHeight="1">
      <c r="A43" s="74" t="s">
        <v>56</v>
      </c>
      <c r="B43" s="93" t="s">
        <v>127</v>
      </c>
      <c r="C43" s="19" t="s">
        <v>241</v>
      </c>
      <c r="D43" s="44"/>
      <c r="E43" s="44"/>
      <c r="F43" s="44"/>
      <c r="G43" s="44"/>
      <c r="H43" s="44"/>
    </row>
    <row r="44" spans="1:8" ht="31.5">
      <c r="A44" s="74"/>
      <c r="B44" s="94"/>
      <c r="C44" s="47" t="s">
        <v>259</v>
      </c>
      <c r="D44" s="44"/>
      <c r="E44" s="61" t="e">
        <f>E43/D43*100</f>
        <v>#DIV/0!</v>
      </c>
      <c r="F44" s="61" t="e">
        <f>F43/E43*100</f>
        <v>#DIV/0!</v>
      </c>
      <c r="G44" s="61" t="e">
        <f>G43/F43*100</f>
        <v>#DIV/0!</v>
      </c>
      <c r="H44" s="61" t="e">
        <f>H43/G43*100</f>
        <v>#DIV/0!</v>
      </c>
    </row>
    <row r="45" spans="1:8" ht="20.25" customHeight="1">
      <c r="A45" s="74" t="s">
        <v>57</v>
      </c>
      <c r="B45" s="93" t="s">
        <v>128</v>
      </c>
      <c r="C45" s="19" t="s">
        <v>241</v>
      </c>
      <c r="D45" s="44"/>
      <c r="E45" s="44"/>
      <c r="F45" s="44"/>
      <c r="G45" s="44"/>
      <c r="H45" s="44"/>
    </row>
    <row r="46" spans="1:8" ht="31.5">
      <c r="A46" s="74"/>
      <c r="B46" s="94"/>
      <c r="C46" s="47" t="s">
        <v>259</v>
      </c>
      <c r="D46" s="44"/>
      <c r="E46" s="61" t="e">
        <f>E45/D45*100</f>
        <v>#DIV/0!</v>
      </c>
      <c r="F46" s="61" t="e">
        <f>F45/E45*100</f>
        <v>#DIV/0!</v>
      </c>
      <c r="G46" s="61" t="e">
        <f>G45/F45*100</f>
        <v>#DIV/0!</v>
      </c>
      <c r="H46" s="61" t="e">
        <f>H45/G45*100</f>
        <v>#DIV/0!</v>
      </c>
    </row>
    <row r="47" spans="1:8" ht="16.5" customHeight="1">
      <c r="A47" s="74" t="s">
        <v>58</v>
      </c>
      <c r="B47" s="93" t="s">
        <v>129</v>
      </c>
      <c r="C47" s="19" t="s">
        <v>241</v>
      </c>
      <c r="D47" s="44"/>
      <c r="E47" s="44"/>
      <c r="F47" s="44"/>
      <c r="G47" s="44"/>
      <c r="H47" s="44"/>
    </row>
    <row r="48" spans="1:8" ht="31.5">
      <c r="A48" s="74"/>
      <c r="B48" s="94"/>
      <c r="C48" s="47" t="s">
        <v>259</v>
      </c>
      <c r="D48" s="44"/>
      <c r="E48" s="61" t="e">
        <f>E47/D47*100</f>
        <v>#DIV/0!</v>
      </c>
      <c r="F48" s="61" t="e">
        <f>F47/E47*100</f>
        <v>#DIV/0!</v>
      </c>
      <c r="G48" s="61" t="e">
        <f>G47/F47*100</f>
        <v>#DIV/0!</v>
      </c>
      <c r="H48" s="61" t="e">
        <f>H47/G47*100</f>
        <v>#DIV/0!</v>
      </c>
    </row>
    <row r="49" spans="1:8" ht="18" customHeight="1">
      <c r="A49" s="74" t="s">
        <v>59</v>
      </c>
      <c r="B49" s="93" t="s">
        <v>130</v>
      </c>
      <c r="C49" s="19" t="s">
        <v>241</v>
      </c>
      <c r="D49" s="44"/>
      <c r="E49" s="44"/>
      <c r="F49" s="44"/>
      <c r="G49" s="44"/>
      <c r="H49" s="44"/>
    </row>
    <row r="50" spans="1:8" ht="31.5">
      <c r="A50" s="74"/>
      <c r="B50" s="94"/>
      <c r="C50" s="47" t="s">
        <v>259</v>
      </c>
      <c r="D50" s="44"/>
      <c r="E50" s="61" t="e">
        <f>E49/D49*100</f>
        <v>#DIV/0!</v>
      </c>
      <c r="F50" s="61" t="e">
        <f>F49/E49*100</f>
        <v>#DIV/0!</v>
      </c>
      <c r="G50" s="61" t="e">
        <f>G49/F49*100</f>
        <v>#DIV/0!</v>
      </c>
      <c r="H50" s="61" t="e">
        <f>H49/G49*100</f>
        <v>#DIV/0!</v>
      </c>
    </row>
    <row r="51" spans="1:8" ht="18.75" customHeight="1">
      <c r="A51" s="74" t="s">
        <v>60</v>
      </c>
      <c r="B51" s="93" t="s">
        <v>131</v>
      </c>
      <c r="C51" s="19" t="s">
        <v>241</v>
      </c>
      <c r="D51" s="44"/>
      <c r="E51" s="44"/>
      <c r="F51" s="44"/>
      <c r="G51" s="44"/>
      <c r="H51" s="44"/>
    </row>
    <row r="52" spans="1:8" ht="31.5">
      <c r="A52" s="74"/>
      <c r="B52" s="94"/>
      <c r="C52" s="47" t="s">
        <v>259</v>
      </c>
      <c r="D52" s="44"/>
      <c r="E52" s="61" t="e">
        <f>E51/D51*100</f>
        <v>#DIV/0!</v>
      </c>
      <c r="F52" s="61" t="e">
        <f>F51/E51*100</f>
        <v>#DIV/0!</v>
      </c>
      <c r="G52" s="61" t="e">
        <f>G51/F51*100</f>
        <v>#DIV/0!</v>
      </c>
      <c r="H52" s="61" t="e">
        <f>H51/G51*100</f>
        <v>#DIV/0!</v>
      </c>
    </row>
    <row r="53" spans="1:8" ht="17.25" customHeight="1">
      <c r="A53" s="74" t="s">
        <v>61</v>
      </c>
      <c r="B53" s="93" t="s">
        <v>132</v>
      </c>
      <c r="C53" s="19" t="s">
        <v>241</v>
      </c>
      <c r="D53" s="44"/>
      <c r="E53" s="44"/>
      <c r="F53" s="44"/>
      <c r="G53" s="44"/>
      <c r="H53" s="44"/>
    </row>
    <row r="54" spans="1:8" ht="31.5">
      <c r="A54" s="74"/>
      <c r="B54" s="94"/>
      <c r="C54" s="47" t="s">
        <v>259</v>
      </c>
      <c r="D54" s="44"/>
      <c r="E54" s="61" t="e">
        <f>E53/D53*100</f>
        <v>#DIV/0!</v>
      </c>
      <c r="F54" s="61" t="e">
        <f>F53/E53*100</f>
        <v>#DIV/0!</v>
      </c>
      <c r="G54" s="61" t="e">
        <f>G53/F53*100</f>
        <v>#DIV/0!</v>
      </c>
      <c r="H54" s="61" t="e">
        <f>H53/G53*100</f>
        <v>#DIV/0!</v>
      </c>
    </row>
    <row r="55" spans="1:8" ht="15.75" customHeight="1">
      <c r="A55" s="74" t="s">
        <v>62</v>
      </c>
      <c r="B55" s="93" t="s">
        <v>133</v>
      </c>
      <c r="C55" s="19" t="s">
        <v>241</v>
      </c>
      <c r="D55" s="44"/>
      <c r="E55" s="44"/>
      <c r="F55" s="44"/>
      <c r="G55" s="44"/>
      <c r="H55" s="44"/>
    </row>
    <row r="56" spans="1:8" ht="31.5">
      <c r="A56" s="74"/>
      <c r="B56" s="94"/>
      <c r="C56" s="47" t="s">
        <v>259</v>
      </c>
      <c r="D56" s="44"/>
      <c r="E56" s="61" t="e">
        <f>E55/D55*100</f>
        <v>#DIV/0!</v>
      </c>
      <c r="F56" s="61" t="e">
        <f>F55/E55*100</f>
        <v>#DIV/0!</v>
      </c>
      <c r="G56" s="61" t="e">
        <f>G55/F55*100</f>
        <v>#DIV/0!</v>
      </c>
      <c r="H56" s="61" t="e">
        <f>H55/G55*100</f>
        <v>#DIV/0!</v>
      </c>
    </row>
    <row r="57" spans="1:8" ht="16.5" customHeight="1">
      <c r="A57" s="74" t="s">
        <v>135</v>
      </c>
      <c r="B57" s="93" t="s">
        <v>134</v>
      </c>
      <c r="C57" s="19" t="s">
        <v>241</v>
      </c>
      <c r="D57" s="44"/>
      <c r="E57" s="44"/>
      <c r="F57" s="44"/>
      <c r="G57" s="44"/>
      <c r="H57" s="44"/>
    </row>
    <row r="58" spans="1:8" ht="31.5">
      <c r="A58" s="74"/>
      <c r="B58" s="94"/>
      <c r="C58" s="47" t="s">
        <v>259</v>
      </c>
      <c r="D58" s="44"/>
      <c r="E58" s="61" t="e">
        <f>E57/D57*100</f>
        <v>#DIV/0!</v>
      </c>
      <c r="F58" s="61" t="e">
        <f>F57/E57*100</f>
        <v>#DIV/0!</v>
      </c>
      <c r="G58" s="61" t="e">
        <f>G57/F57*100</f>
        <v>#DIV/0!</v>
      </c>
      <c r="H58" s="61" t="e">
        <f>H57/G57*100</f>
        <v>#DIV/0!</v>
      </c>
    </row>
    <row r="59" spans="1:8" ht="17.25" customHeight="1">
      <c r="A59" s="74" t="s">
        <v>137</v>
      </c>
      <c r="B59" s="93" t="s">
        <v>136</v>
      </c>
      <c r="C59" s="19" t="s">
        <v>241</v>
      </c>
      <c r="D59" s="44"/>
      <c r="E59" s="44"/>
      <c r="F59" s="44"/>
      <c r="G59" s="44"/>
      <c r="H59" s="44"/>
    </row>
    <row r="60" spans="1:8" ht="31.5">
      <c r="A60" s="74"/>
      <c r="B60" s="94"/>
      <c r="C60" s="47" t="s">
        <v>259</v>
      </c>
      <c r="D60" s="44"/>
      <c r="E60" s="61" t="e">
        <f>E59/D59*100</f>
        <v>#DIV/0!</v>
      </c>
      <c r="F60" s="61" t="e">
        <f>F59/E59*100</f>
        <v>#DIV/0!</v>
      </c>
      <c r="G60" s="61" t="e">
        <f>G59/F59*100</f>
        <v>#DIV/0!</v>
      </c>
      <c r="H60" s="61" t="e">
        <f>H59/G59*100</f>
        <v>#DIV/0!</v>
      </c>
    </row>
    <row r="61" spans="1:8" ht="15" customHeight="1">
      <c r="A61" s="74" t="s">
        <v>138</v>
      </c>
      <c r="B61" s="93" t="s">
        <v>139</v>
      </c>
      <c r="C61" s="19" t="s">
        <v>241</v>
      </c>
      <c r="D61" s="44"/>
      <c r="E61" s="44"/>
      <c r="F61" s="44"/>
      <c r="G61" s="44"/>
      <c r="H61" s="44"/>
    </row>
    <row r="62" spans="1:8" ht="31.5">
      <c r="A62" s="74"/>
      <c r="B62" s="94"/>
      <c r="C62" s="47" t="s">
        <v>259</v>
      </c>
      <c r="D62" s="44"/>
      <c r="E62" s="61" t="e">
        <f>E61/D61*100</f>
        <v>#DIV/0!</v>
      </c>
      <c r="F62" s="61" t="e">
        <f>F61/E61*100</f>
        <v>#DIV/0!</v>
      </c>
      <c r="G62" s="61" t="e">
        <f>G61/F61*100</f>
        <v>#DIV/0!</v>
      </c>
      <c r="H62" s="61" t="e">
        <f>H61/G61*100</f>
        <v>#DIV/0!</v>
      </c>
    </row>
    <row r="63" spans="1:8" ht="15.75" customHeight="1">
      <c r="A63" s="74" t="s">
        <v>140</v>
      </c>
      <c r="B63" s="93" t="s">
        <v>141</v>
      </c>
      <c r="C63" s="19" t="s">
        <v>241</v>
      </c>
      <c r="D63" s="44"/>
      <c r="E63" s="44"/>
      <c r="F63" s="44"/>
      <c r="G63" s="44"/>
      <c r="H63" s="44"/>
    </row>
    <row r="64" spans="1:8" ht="31.5">
      <c r="A64" s="74"/>
      <c r="B64" s="94"/>
      <c r="C64" s="47" t="s">
        <v>259</v>
      </c>
      <c r="D64" s="44"/>
      <c r="E64" s="61" t="e">
        <f>E63/D63*100</f>
        <v>#DIV/0!</v>
      </c>
      <c r="F64" s="61" t="e">
        <f>F63/E63*100</f>
        <v>#DIV/0!</v>
      </c>
      <c r="G64" s="61" t="e">
        <f>G63/F63*100</f>
        <v>#DIV/0!</v>
      </c>
      <c r="H64" s="61" t="e">
        <f>H63/G63*100</f>
        <v>#DIV/0!</v>
      </c>
    </row>
    <row r="65" spans="1:16384" ht="23.25" customHeight="1">
      <c r="A65" s="74" t="s">
        <v>142</v>
      </c>
      <c r="B65" s="93" t="s">
        <v>143</v>
      </c>
      <c r="C65" s="19" t="s">
        <v>241</v>
      </c>
      <c r="D65" s="44"/>
      <c r="E65" s="44"/>
      <c r="F65" s="44"/>
      <c r="G65" s="44"/>
      <c r="H65" s="44"/>
    </row>
    <row r="66" spans="1:16384" ht="31.5">
      <c r="A66" s="74"/>
      <c r="B66" s="94"/>
      <c r="C66" s="47" t="s">
        <v>259</v>
      </c>
      <c r="D66" s="44"/>
      <c r="E66" s="61" t="e">
        <f>E65/D65*100</f>
        <v>#DIV/0!</v>
      </c>
      <c r="F66" s="61" t="e">
        <f>F65/E65*100</f>
        <v>#DIV/0!</v>
      </c>
      <c r="G66" s="61" t="e">
        <f>G65/F65*100</f>
        <v>#DIV/0!</v>
      </c>
      <c r="H66" s="61" t="e">
        <f>H65/G65*100</f>
        <v>#DIV/0!</v>
      </c>
    </row>
    <row r="67" spans="1:16384" ht="14.25" customHeight="1">
      <c r="A67" s="74" t="s">
        <v>144</v>
      </c>
      <c r="B67" s="93" t="s">
        <v>145</v>
      </c>
      <c r="C67" s="19" t="s">
        <v>241</v>
      </c>
      <c r="D67" s="44"/>
      <c r="E67" s="44"/>
      <c r="F67" s="44"/>
      <c r="G67" s="44"/>
      <c r="H67" s="44"/>
    </row>
    <row r="68" spans="1:16384" ht="31.5">
      <c r="A68" s="74"/>
      <c r="B68" s="94"/>
      <c r="C68" s="47" t="s">
        <v>259</v>
      </c>
      <c r="D68" s="44"/>
      <c r="E68" s="61" t="e">
        <f>E67/D67*100</f>
        <v>#DIV/0!</v>
      </c>
      <c r="F68" s="61" t="e">
        <f>F67/E67*100</f>
        <v>#DIV/0!</v>
      </c>
      <c r="G68" s="61" t="e">
        <f>G67/F67*100</f>
        <v>#DIV/0!</v>
      </c>
      <c r="H68" s="61" t="e">
        <f>H67/G67*100</f>
        <v>#DIV/0!</v>
      </c>
      <c r="I68" s="13"/>
      <c r="J68" s="13"/>
      <c r="K68" s="13"/>
    </row>
    <row r="69" spans="1:16384" ht="15.75" customHeight="1">
      <c r="A69" s="74" t="s">
        <v>146</v>
      </c>
      <c r="B69" s="93" t="s">
        <v>147</v>
      </c>
      <c r="C69" s="19" t="s">
        <v>241</v>
      </c>
      <c r="D69" s="44"/>
      <c r="E69" s="44"/>
      <c r="F69" s="44"/>
      <c r="G69" s="44"/>
      <c r="H69" s="44"/>
      <c r="I69" s="13"/>
      <c r="J69" s="13"/>
      <c r="K69" s="13"/>
    </row>
    <row r="70" spans="1:16384" ht="31.5">
      <c r="A70" s="74"/>
      <c r="B70" s="94"/>
      <c r="C70" s="47" t="s">
        <v>259</v>
      </c>
      <c r="D70" s="44"/>
      <c r="E70" s="61" t="e">
        <f>E69/D69*100</f>
        <v>#DIV/0!</v>
      </c>
      <c r="F70" s="61" t="e">
        <f>F69/E69*100</f>
        <v>#DIV/0!</v>
      </c>
      <c r="G70" s="61" t="e">
        <f>G69/F69*100</f>
        <v>#DIV/0!</v>
      </c>
      <c r="H70" s="61" t="e">
        <f>H69/G69*100</f>
        <v>#DIV/0!</v>
      </c>
      <c r="I70" s="13"/>
      <c r="J70" s="13"/>
      <c r="K70" s="13"/>
    </row>
    <row r="71" spans="1:16384">
      <c r="A71" s="74" t="s">
        <v>148</v>
      </c>
      <c r="B71" s="93" t="s">
        <v>149</v>
      </c>
      <c r="C71" s="19" t="s">
        <v>241</v>
      </c>
      <c r="D71" s="44"/>
      <c r="E71" s="44"/>
      <c r="F71" s="44"/>
      <c r="G71" s="44"/>
      <c r="H71" s="44"/>
      <c r="I71" s="13"/>
      <c r="J71" s="13"/>
      <c r="K71" s="13"/>
    </row>
    <row r="72" spans="1:16384" ht="31.5">
      <c r="A72" s="74"/>
      <c r="B72" s="94"/>
      <c r="C72" s="47" t="s">
        <v>259</v>
      </c>
      <c r="D72" s="44"/>
      <c r="E72" s="61" t="e">
        <f>E71/D71*100</f>
        <v>#DIV/0!</v>
      </c>
      <c r="F72" s="61" t="e">
        <f>F71/E71*100</f>
        <v>#DIV/0!</v>
      </c>
      <c r="G72" s="61" t="e">
        <f>G71/F71*100</f>
        <v>#DIV/0!</v>
      </c>
      <c r="H72" s="61" t="e">
        <f>H71/G71*100</f>
        <v>#DIV/0!</v>
      </c>
      <c r="I72" s="13"/>
      <c r="J72" s="13"/>
      <c r="K72" s="13"/>
    </row>
    <row r="73" spans="1:16384" ht="14.25" customHeight="1">
      <c r="A73" s="74" t="s">
        <v>150</v>
      </c>
      <c r="B73" s="93" t="s">
        <v>151</v>
      </c>
      <c r="C73" s="19" t="s">
        <v>241</v>
      </c>
      <c r="D73" s="44"/>
      <c r="E73" s="44"/>
      <c r="F73" s="44"/>
      <c r="G73" s="44"/>
      <c r="H73" s="44"/>
      <c r="I73" s="13"/>
      <c r="J73" s="13"/>
      <c r="K73" s="13"/>
    </row>
    <row r="74" spans="1:16384" ht="31.5">
      <c r="A74" s="74"/>
      <c r="B74" s="94"/>
      <c r="C74" s="47" t="s">
        <v>259</v>
      </c>
      <c r="D74" s="44"/>
      <c r="E74" s="61" t="e">
        <f>E73/D73*100</f>
        <v>#DIV/0!</v>
      </c>
      <c r="F74" s="61" t="e">
        <f>F73/E73*100</f>
        <v>#DIV/0!</v>
      </c>
      <c r="G74" s="61" t="e">
        <f>G73/F73*100</f>
        <v>#DIV/0!</v>
      </c>
      <c r="H74" s="61" t="e">
        <f>H73/G73*100</f>
        <v>#DIV/0!</v>
      </c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14.25" customHeight="1">
      <c r="A75" s="74" t="s">
        <v>152</v>
      </c>
      <c r="B75" s="93" t="s">
        <v>153</v>
      </c>
      <c r="C75" s="19" t="s">
        <v>241</v>
      </c>
      <c r="D75" s="44"/>
      <c r="E75" s="44"/>
      <c r="F75" s="44"/>
      <c r="G75" s="44"/>
      <c r="H75" s="44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5">
      <c r="A76" s="74"/>
      <c r="B76" s="94"/>
      <c r="C76" s="47" t="s">
        <v>259</v>
      </c>
      <c r="D76" s="44"/>
      <c r="E76" s="61" t="e">
        <f>E75/D75*100</f>
        <v>#DIV/0!</v>
      </c>
      <c r="F76" s="61" t="e">
        <f>F75/E75*100</f>
        <v>#DIV/0!</v>
      </c>
      <c r="G76" s="61" t="e">
        <f>G75/F75*100</f>
        <v>#DIV/0!</v>
      </c>
      <c r="H76" s="61" t="e">
        <f>H75/G75*100</f>
        <v>#DIV/0!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64.5" customHeight="1">
      <c r="A77" s="74">
        <v>4</v>
      </c>
      <c r="B77" s="93" t="s">
        <v>196</v>
      </c>
      <c r="C77" s="19" t="s">
        <v>241</v>
      </c>
      <c r="D77" s="44"/>
      <c r="E77" s="44"/>
      <c r="F77" s="44"/>
      <c r="G77" s="44"/>
      <c r="H77" s="44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5">
      <c r="A78" s="74"/>
      <c r="B78" s="94"/>
      <c r="C78" s="47" t="s">
        <v>259</v>
      </c>
      <c r="D78" s="44"/>
      <c r="E78" s="61" t="e">
        <f>E77/D77*100</f>
        <v>#DIV/0!</v>
      </c>
      <c r="F78" s="61" t="e">
        <f>F77/E77*100</f>
        <v>#DIV/0!</v>
      </c>
      <c r="G78" s="61" t="e">
        <f>G77/F77*100</f>
        <v>#DIV/0!</v>
      </c>
      <c r="H78" s="61" t="e">
        <f>H77/G77*100</f>
        <v>#DIV/0!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81" customHeight="1">
      <c r="A79" s="74" t="s">
        <v>79</v>
      </c>
      <c r="B79" s="93" t="s">
        <v>197</v>
      </c>
      <c r="C79" s="19" t="s">
        <v>241</v>
      </c>
      <c r="D79" s="44"/>
      <c r="E79" s="44"/>
      <c r="F79" s="44"/>
      <c r="G79" s="44"/>
      <c r="H79" s="44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5">
      <c r="A80" s="74"/>
      <c r="B80" s="94"/>
      <c r="C80" s="47" t="s">
        <v>259</v>
      </c>
      <c r="D80" s="44"/>
      <c r="E80" s="61" t="e">
        <f>E79/D79*100</f>
        <v>#DIV/0!</v>
      </c>
      <c r="F80" s="61" t="e">
        <f>F79/E79*100</f>
        <v>#DIV/0!</v>
      </c>
      <c r="G80" s="61" t="e">
        <f>G79/F79*100</f>
        <v>#DIV/0!</v>
      </c>
      <c r="H80" s="61" t="e">
        <f>H79/G79*100</f>
        <v>#DIV/0!</v>
      </c>
      <c r="I80" s="13"/>
      <c r="J80" s="13"/>
      <c r="K80" s="13"/>
    </row>
    <row r="81" spans="1:16384">
      <c r="A81" s="11" t="s">
        <v>15</v>
      </c>
      <c r="B81" s="90" t="s">
        <v>22</v>
      </c>
      <c r="C81" s="90"/>
      <c r="D81" s="90"/>
      <c r="E81" s="90"/>
      <c r="F81" s="90"/>
      <c r="G81" s="90"/>
      <c r="H81" s="90"/>
      <c r="I81" s="13"/>
      <c r="J81" s="13"/>
      <c r="K81" s="13"/>
    </row>
    <row r="82" spans="1:16384">
      <c r="A82" s="74">
        <v>1</v>
      </c>
      <c r="B82" s="95" t="s">
        <v>187</v>
      </c>
      <c r="C82" s="19" t="s">
        <v>241</v>
      </c>
      <c r="D82" s="44">
        <f>D84+D86</f>
        <v>0</v>
      </c>
      <c r="E82" s="44">
        <f>E84+E86</f>
        <v>0</v>
      </c>
      <c r="F82" s="44">
        <f>F84+F86</f>
        <v>0</v>
      </c>
      <c r="G82" s="44">
        <f>G84+G86</f>
        <v>0</v>
      </c>
      <c r="H82" s="44">
        <f>H84+H86</f>
        <v>0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5">
      <c r="A83" s="74"/>
      <c r="B83" s="96"/>
      <c r="C83" s="47" t="s">
        <v>259</v>
      </c>
      <c r="D83" s="44"/>
      <c r="E83" s="61" t="e">
        <f>E82/D82*100</f>
        <v>#DIV/0!</v>
      </c>
      <c r="F83" s="61" t="e">
        <f>F82/E82*100</f>
        <v>#DIV/0!</v>
      </c>
      <c r="G83" s="61" t="e">
        <f>G82/F82*100</f>
        <v>#DIV/0!</v>
      </c>
      <c r="H83" s="61" t="e">
        <f>H82/G82*100</f>
        <v>#DIV/0!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>
      <c r="A84" s="74" t="s">
        <v>44</v>
      </c>
      <c r="B84" s="95" t="s">
        <v>96</v>
      </c>
      <c r="C84" s="19" t="s">
        <v>241</v>
      </c>
      <c r="D84" s="44"/>
      <c r="E84" s="44"/>
      <c r="F84" s="44"/>
      <c r="G84" s="44"/>
      <c r="H84" s="44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5">
      <c r="A85" s="74"/>
      <c r="B85" s="96"/>
      <c r="C85" s="47" t="s">
        <v>259</v>
      </c>
      <c r="D85" s="44"/>
      <c r="E85" s="61" t="e">
        <f>E84/D84*100</f>
        <v>#DIV/0!</v>
      </c>
      <c r="F85" s="61" t="e">
        <f>F84/E84*100</f>
        <v>#DIV/0!</v>
      </c>
      <c r="G85" s="61" t="e">
        <f>G84/F84*100</f>
        <v>#DIV/0!</v>
      </c>
      <c r="H85" s="61" t="e">
        <f>H84/G84*100</f>
        <v>#DIV/0!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>
      <c r="A86" s="74" t="s">
        <v>45</v>
      </c>
      <c r="B86" s="95" t="s">
        <v>97</v>
      </c>
      <c r="C86" s="19" t="s">
        <v>241</v>
      </c>
      <c r="D86" s="44"/>
      <c r="E86" s="44"/>
      <c r="F86" s="44"/>
      <c r="G86" s="44"/>
      <c r="H86" s="44"/>
    </row>
    <row r="87" spans="1:16384" ht="31.5">
      <c r="A87" s="74"/>
      <c r="B87" s="96"/>
      <c r="C87" s="47" t="s">
        <v>259</v>
      </c>
      <c r="D87" s="44"/>
      <c r="E87" s="61" t="e">
        <f>E86/D86*100</f>
        <v>#DIV/0!</v>
      </c>
      <c r="F87" s="61" t="e">
        <f>F86/E86*100</f>
        <v>#DIV/0!</v>
      </c>
      <c r="G87" s="61" t="e">
        <f>G86/F86*100</f>
        <v>#DIV/0!</v>
      </c>
      <c r="H87" s="61" t="e">
        <f>H86/G86*100</f>
        <v>#DIV/0!</v>
      </c>
    </row>
    <row r="88" spans="1:16384">
      <c r="A88" s="11" t="s">
        <v>21</v>
      </c>
      <c r="B88" s="59" t="s">
        <v>30</v>
      </c>
      <c r="C88" s="20"/>
      <c r="D88" s="20"/>
      <c r="E88" s="20"/>
      <c r="F88" s="20"/>
      <c r="G88" s="20"/>
      <c r="H88" s="20"/>
    </row>
    <row r="89" spans="1:16384" ht="21.75" customHeight="1">
      <c r="A89" s="82">
        <v>1</v>
      </c>
      <c r="B89" s="95" t="s">
        <v>161</v>
      </c>
      <c r="C89" s="19" t="s">
        <v>241</v>
      </c>
      <c r="D89" s="44"/>
      <c r="E89" s="44"/>
      <c r="F89" s="44"/>
      <c r="G89" s="44"/>
      <c r="H89" s="44"/>
    </row>
    <row r="90" spans="1:16384" ht="31.5">
      <c r="A90" s="83"/>
      <c r="B90" s="96"/>
      <c r="C90" s="47" t="s">
        <v>259</v>
      </c>
      <c r="D90" s="44"/>
      <c r="E90" s="61" t="e">
        <f>E89/D89*100</f>
        <v>#DIV/0!</v>
      </c>
      <c r="F90" s="61" t="e">
        <f>F89/E89*100</f>
        <v>#DIV/0!</v>
      </c>
      <c r="G90" s="61" t="e">
        <f>G89/F89*100</f>
        <v>#DIV/0!</v>
      </c>
      <c r="H90" s="61" t="e">
        <f>H89/G89*100</f>
        <v>#DIV/0!</v>
      </c>
    </row>
    <row r="91" spans="1:16384" ht="31.5">
      <c r="A91" s="51">
        <v>2</v>
      </c>
      <c r="B91" s="56" t="s">
        <v>82</v>
      </c>
      <c r="C91" s="19" t="s">
        <v>33</v>
      </c>
      <c r="D91" s="44"/>
      <c r="E91" s="44"/>
      <c r="F91" s="44"/>
      <c r="G91" s="44"/>
      <c r="H91" s="44"/>
    </row>
    <row r="92" spans="1:16384" ht="31.5">
      <c r="A92" s="51" t="s">
        <v>63</v>
      </c>
      <c r="B92" s="56" t="s">
        <v>239</v>
      </c>
      <c r="C92" s="19" t="s">
        <v>33</v>
      </c>
      <c r="D92" s="44"/>
      <c r="E92" s="44"/>
      <c r="F92" s="44"/>
      <c r="G92" s="44"/>
      <c r="H92" s="44"/>
    </row>
    <row r="93" spans="1:16384" ht="31.5">
      <c r="A93" s="51">
        <v>3</v>
      </c>
      <c r="B93" s="56" t="s">
        <v>162</v>
      </c>
      <c r="C93" s="19" t="s">
        <v>34</v>
      </c>
      <c r="D93" s="44"/>
      <c r="E93" s="44"/>
      <c r="F93" s="44"/>
      <c r="G93" s="44"/>
      <c r="H93" s="44"/>
    </row>
    <row r="94" spans="1:16384">
      <c r="A94" s="11" t="s">
        <v>23</v>
      </c>
      <c r="B94" s="59" t="s">
        <v>36</v>
      </c>
      <c r="C94" s="20"/>
      <c r="D94" s="20"/>
      <c r="E94" s="20"/>
      <c r="F94" s="20"/>
      <c r="G94" s="20"/>
      <c r="H94" s="20"/>
    </row>
    <row r="95" spans="1:16384" ht="31.5">
      <c r="A95" s="51" t="s">
        <v>154</v>
      </c>
      <c r="B95" s="56" t="s">
        <v>92</v>
      </c>
      <c r="C95" s="19" t="s">
        <v>87</v>
      </c>
      <c r="D95" s="44"/>
      <c r="E95" s="44"/>
      <c r="F95" s="44"/>
      <c r="G95" s="44"/>
      <c r="H95" s="44"/>
    </row>
    <row r="96" spans="1:16384" ht="47.25">
      <c r="A96" s="57" t="s">
        <v>76</v>
      </c>
      <c r="B96" s="56" t="s">
        <v>224</v>
      </c>
      <c r="C96" s="19" t="s">
        <v>87</v>
      </c>
      <c r="D96" s="44"/>
      <c r="E96" s="44"/>
      <c r="F96" s="44"/>
      <c r="G96" s="44"/>
      <c r="H96" s="44"/>
    </row>
    <row r="97" spans="1:8" ht="63">
      <c r="A97" s="57" t="s">
        <v>77</v>
      </c>
      <c r="B97" s="56" t="s">
        <v>198</v>
      </c>
      <c r="C97" s="19" t="s">
        <v>7</v>
      </c>
      <c r="D97" s="44" t="e">
        <f>D96/D95*100</f>
        <v>#DIV/0!</v>
      </c>
      <c r="E97" s="44" t="e">
        <f>E96/E95*100</f>
        <v>#DIV/0!</v>
      </c>
      <c r="F97" s="44" t="e">
        <f>F96/F95*100</f>
        <v>#DIV/0!</v>
      </c>
      <c r="G97" s="44" t="e">
        <f>G96/G95*100</f>
        <v>#DIV/0!</v>
      </c>
      <c r="H97" s="44" t="e">
        <f>H96/H95*100</f>
        <v>#DIV/0!</v>
      </c>
    </row>
    <row r="98" spans="1:8">
      <c r="A98" s="11" t="s">
        <v>24</v>
      </c>
      <c r="B98" s="59" t="s">
        <v>25</v>
      </c>
      <c r="C98" s="20"/>
      <c r="D98" s="20"/>
      <c r="E98" s="20"/>
      <c r="F98" s="20"/>
      <c r="G98" s="20"/>
      <c r="H98" s="20"/>
    </row>
    <row r="99" spans="1:8">
      <c r="A99" s="80">
        <v>1</v>
      </c>
      <c r="B99" s="87" t="s">
        <v>193</v>
      </c>
      <c r="C99" s="19" t="s">
        <v>241</v>
      </c>
      <c r="D99" s="44"/>
      <c r="E99" s="44"/>
      <c r="F99" s="44"/>
      <c r="G99" s="44"/>
      <c r="H99" s="44"/>
    </row>
    <row r="100" spans="1:8" ht="31.5">
      <c r="A100" s="80"/>
      <c r="B100" s="87"/>
      <c r="C100" s="47" t="s">
        <v>259</v>
      </c>
      <c r="D100" s="44"/>
      <c r="E100" s="61" t="e">
        <f>E99/D99*100</f>
        <v>#DIV/0!</v>
      </c>
      <c r="F100" s="61" t="e">
        <f>F99/E99*100</f>
        <v>#DIV/0!</v>
      </c>
      <c r="G100" s="61" t="e">
        <f>G99/F99*100</f>
        <v>#DIV/0!</v>
      </c>
      <c r="H100" s="61" t="e">
        <f>H99/G99*100</f>
        <v>#DIV/0!</v>
      </c>
    </row>
    <row r="101" spans="1:8">
      <c r="A101" s="81" t="s">
        <v>76</v>
      </c>
      <c r="B101" s="86" t="s">
        <v>83</v>
      </c>
      <c r="C101" s="19" t="s">
        <v>241</v>
      </c>
      <c r="D101" s="44"/>
      <c r="E101" s="44"/>
      <c r="F101" s="44"/>
      <c r="G101" s="44"/>
      <c r="H101" s="44"/>
    </row>
    <row r="102" spans="1:8" ht="31.5">
      <c r="A102" s="81"/>
      <c r="B102" s="86"/>
      <c r="C102" s="47" t="s">
        <v>259</v>
      </c>
      <c r="D102" s="44"/>
      <c r="E102" s="61" t="e">
        <f>E101/D101*100</f>
        <v>#DIV/0!</v>
      </c>
      <c r="F102" s="61" t="e">
        <f>F101/E101*100</f>
        <v>#DIV/0!</v>
      </c>
      <c r="G102" s="61" t="e">
        <f>G101/F101*100</f>
        <v>#DIV/0!</v>
      </c>
      <c r="H102" s="61" t="e">
        <f>H101/G101*100</f>
        <v>#DIV/0!</v>
      </c>
    </row>
    <row r="103" spans="1:8">
      <c r="A103" s="91" t="s">
        <v>77</v>
      </c>
      <c r="B103" s="93" t="s">
        <v>261</v>
      </c>
      <c r="C103" s="19" t="s">
        <v>241</v>
      </c>
      <c r="D103" s="44"/>
      <c r="E103" s="61"/>
      <c r="F103" s="61"/>
      <c r="G103" s="61"/>
      <c r="H103" s="61"/>
    </row>
    <row r="104" spans="1:8" ht="31.5">
      <c r="A104" s="92"/>
      <c r="B104" s="94"/>
      <c r="C104" s="47" t="s">
        <v>259</v>
      </c>
      <c r="D104" s="44"/>
      <c r="E104" s="61" t="e">
        <f>E103/D103*100</f>
        <v>#DIV/0!</v>
      </c>
      <c r="F104" s="61" t="e">
        <f>F103/E103*100</f>
        <v>#DIV/0!</v>
      </c>
      <c r="G104" s="61" t="e">
        <f>G103/F103*100</f>
        <v>#DIV/0!</v>
      </c>
      <c r="H104" s="61" t="e">
        <f>H103/G103*100</f>
        <v>#DIV/0!</v>
      </c>
    </row>
    <row r="105" spans="1:8">
      <c r="A105" s="11" t="s">
        <v>27</v>
      </c>
      <c r="B105" s="59" t="s">
        <v>248</v>
      </c>
      <c r="C105" s="47"/>
      <c r="D105" s="44"/>
      <c r="E105" s="44"/>
      <c r="F105" s="44"/>
      <c r="G105" s="44"/>
      <c r="H105" s="44"/>
    </row>
    <row r="106" spans="1:8" ht="31.5">
      <c r="A106" s="54" t="s">
        <v>154</v>
      </c>
      <c r="B106" s="56" t="s">
        <v>236</v>
      </c>
      <c r="C106" s="19" t="s">
        <v>237</v>
      </c>
      <c r="D106" s="44"/>
      <c r="E106" s="44"/>
      <c r="F106" s="44"/>
      <c r="G106" s="44"/>
      <c r="H106" s="44"/>
    </row>
    <row r="107" spans="1:8" ht="63">
      <c r="A107" s="54" t="s">
        <v>76</v>
      </c>
      <c r="B107" s="56" t="s">
        <v>249</v>
      </c>
      <c r="C107" s="19" t="s">
        <v>240</v>
      </c>
      <c r="D107" s="44"/>
      <c r="E107" s="44"/>
      <c r="F107" s="44"/>
      <c r="G107" s="44"/>
      <c r="H107" s="44"/>
    </row>
    <row r="108" spans="1:8" ht="31.5">
      <c r="A108" s="54" t="s">
        <v>77</v>
      </c>
      <c r="B108" s="56" t="s">
        <v>238</v>
      </c>
      <c r="C108" s="19" t="s">
        <v>241</v>
      </c>
      <c r="D108" s="44"/>
      <c r="E108" s="44"/>
      <c r="F108" s="44"/>
      <c r="G108" s="44"/>
      <c r="H108" s="44"/>
    </row>
    <row r="109" spans="1:8">
      <c r="A109" s="17" t="s">
        <v>32</v>
      </c>
      <c r="B109" s="45" t="s">
        <v>28</v>
      </c>
      <c r="C109" s="46"/>
      <c r="D109" s="46"/>
      <c r="E109" s="46"/>
      <c r="F109" s="46"/>
      <c r="G109" s="46"/>
      <c r="H109" s="46"/>
    </row>
    <row r="110" spans="1:8">
      <c r="A110" s="89">
        <v>1</v>
      </c>
      <c r="B110" s="93" t="s">
        <v>258</v>
      </c>
      <c r="C110" s="19" t="s">
        <v>241</v>
      </c>
      <c r="D110" s="44"/>
      <c r="E110" s="44"/>
      <c r="F110" s="44"/>
      <c r="G110" s="44"/>
      <c r="H110" s="44"/>
    </row>
    <row r="111" spans="1:8" ht="31.5">
      <c r="A111" s="89"/>
      <c r="B111" s="94"/>
      <c r="C111" s="47" t="s">
        <v>259</v>
      </c>
      <c r="D111" s="44"/>
      <c r="E111" s="61" t="e">
        <f>E110/D110*100</f>
        <v>#DIV/0!</v>
      </c>
      <c r="F111" s="61" t="e">
        <f>F110/E110*100</f>
        <v>#DIV/0!</v>
      </c>
      <c r="G111" s="61" t="e">
        <f>G110/F110*100</f>
        <v>#DIV/0!</v>
      </c>
      <c r="H111" s="61" t="e">
        <f>H110/G110*100</f>
        <v>#DIV/0!</v>
      </c>
    </row>
    <row r="112" spans="1:8" ht="31.5">
      <c r="A112" s="58" t="s">
        <v>76</v>
      </c>
      <c r="B112" s="55" t="s">
        <v>177</v>
      </c>
      <c r="C112" s="47"/>
      <c r="D112" s="44"/>
      <c r="E112" s="44"/>
      <c r="F112" s="44"/>
      <c r="G112" s="44"/>
      <c r="H112" s="44"/>
    </row>
    <row r="113" spans="1:8" ht="31.5">
      <c r="A113" s="58" t="s">
        <v>63</v>
      </c>
      <c r="B113" s="55" t="s">
        <v>98</v>
      </c>
      <c r="C113" s="19" t="s">
        <v>241</v>
      </c>
      <c r="D113" s="44"/>
      <c r="E113" s="44"/>
      <c r="F113" s="44"/>
      <c r="G113" s="44"/>
      <c r="H113" s="44"/>
    </row>
    <row r="114" spans="1:8">
      <c r="A114" s="58" t="s">
        <v>64</v>
      </c>
      <c r="B114" s="55" t="s">
        <v>99</v>
      </c>
      <c r="C114" s="19" t="s">
        <v>241</v>
      </c>
      <c r="D114" s="44"/>
      <c r="E114" s="44"/>
      <c r="F114" s="44"/>
      <c r="G114" s="44"/>
      <c r="H114" s="44"/>
    </row>
    <row r="115" spans="1:8">
      <c r="A115" s="58" t="s">
        <v>65</v>
      </c>
      <c r="B115" s="55" t="s">
        <v>100</v>
      </c>
      <c r="C115" s="19" t="s">
        <v>241</v>
      </c>
      <c r="D115" s="44"/>
      <c r="E115" s="44"/>
      <c r="F115" s="44"/>
      <c r="G115" s="44"/>
      <c r="H115" s="44"/>
    </row>
    <row r="116" spans="1:8" ht="31.5">
      <c r="A116" s="58" t="s">
        <v>66</v>
      </c>
      <c r="B116" s="55" t="s">
        <v>101</v>
      </c>
      <c r="C116" s="19" t="s">
        <v>241</v>
      </c>
      <c r="D116" s="44"/>
      <c r="E116" s="44"/>
      <c r="F116" s="44"/>
      <c r="G116" s="44"/>
      <c r="H116" s="44"/>
    </row>
    <row r="117" spans="1:8" ht="47.25">
      <c r="A117" s="58" t="s">
        <v>68</v>
      </c>
      <c r="B117" s="55" t="s">
        <v>102</v>
      </c>
      <c r="C117" s="19" t="s">
        <v>241</v>
      </c>
      <c r="D117" s="44"/>
      <c r="E117" s="44"/>
      <c r="F117" s="44"/>
      <c r="G117" s="44"/>
      <c r="H117" s="44"/>
    </row>
    <row r="118" spans="1:8">
      <c r="A118" s="58" t="s">
        <v>69</v>
      </c>
      <c r="B118" s="55" t="s">
        <v>103</v>
      </c>
      <c r="C118" s="19" t="s">
        <v>241</v>
      </c>
      <c r="D118" s="44"/>
      <c r="E118" s="44"/>
      <c r="F118" s="44"/>
      <c r="G118" s="44"/>
      <c r="H118" s="44"/>
    </row>
    <row r="119" spans="1:8" ht="47.25">
      <c r="A119" s="58" t="s">
        <v>70</v>
      </c>
      <c r="B119" s="55" t="s">
        <v>104</v>
      </c>
      <c r="C119" s="19" t="s">
        <v>241</v>
      </c>
      <c r="D119" s="44"/>
      <c r="E119" s="44"/>
      <c r="F119" s="44"/>
      <c r="G119" s="44"/>
      <c r="H119" s="44"/>
    </row>
    <row r="120" spans="1:8" ht="31.5">
      <c r="A120" s="58" t="s">
        <v>71</v>
      </c>
      <c r="B120" s="55" t="s">
        <v>105</v>
      </c>
      <c r="C120" s="19" t="s">
        <v>241</v>
      </c>
      <c r="D120" s="44"/>
      <c r="E120" s="44"/>
      <c r="F120" s="44"/>
      <c r="G120" s="44"/>
      <c r="H120" s="44"/>
    </row>
    <row r="121" spans="1:8">
      <c r="A121" s="58" t="s">
        <v>72</v>
      </c>
      <c r="B121" s="55" t="s">
        <v>106</v>
      </c>
      <c r="C121" s="19" t="s">
        <v>241</v>
      </c>
      <c r="D121" s="44"/>
      <c r="E121" s="44"/>
      <c r="F121" s="44"/>
      <c r="G121" s="44"/>
      <c r="H121" s="44"/>
    </row>
    <row r="122" spans="1:8" ht="31.5">
      <c r="A122" s="58" t="s">
        <v>73</v>
      </c>
      <c r="B122" s="55" t="s">
        <v>107</v>
      </c>
      <c r="C122" s="19" t="s">
        <v>241</v>
      </c>
      <c r="D122" s="44"/>
      <c r="E122" s="44"/>
      <c r="F122" s="44"/>
      <c r="G122" s="44"/>
      <c r="H122" s="44"/>
    </row>
    <row r="123" spans="1:8">
      <c r="A123" s="58" t="s">
        <v>178</v>
      </c>
      <c r="B123" s="55" t="s">
        <v>108</v>
      </c>
      <c r="C123" s="19" t="s">
        <v>241</v>
      </c>
      <c r="D123" s="44"/>
      <c r="E123" s="44"/>
      <c r="F123" s="44"/>
      <c r="G123" s="44"/>
      <c r="H123" s="44"/>
    </row>
    <row r="124" spans="1:8" ht="31.5">
      <c r="A124" s="58" t="s">
        <v>179</v>
      </c>
      <c r="B124" s="55" t="s">
        <v>109</v>
      </c>
      <c r="C124" s="19" t="s">
        <v>241</v>
      </c>
      <c r="D124" s="44"/>
      <c r="E124" s="44"/>
      <c r="F124" s="44"/>
      <c r="G124" s="44"/>
      <c r="H124" s="44"/>
    </row>
    <row r="125" spans="1:8" ht="31.5">
      <c r="A125" s="58" t="s">
        <v>180</v>
      </c>
      <c r="B125" s="55" t="s">
        <v>110</v>
      </c>
      <c r="C125" s="19" t="s">
        <v>241</v>
      </c>
      <c r="D125" s="44"/>
      <c r="E125" s="44"/>
      <c r="F125" s="44"/>
      <c r="G125" s="44"/>
      <c r="H125" s="44"/>
    </row>
    <row r="126" spans="1:8" ht="31.5">
      <c r="A126" s="58" t="s">
        <v>181</v>
      </c>
      <c r="B126" s="55" t="s">
        <v>111</v>
      </c>
      <c r="C126" s="19" t="s">
        <v>241</v>
      </c>
      <c r="D126" s="44"/>
      <c r="E126" s="44"/>
      <c r="F126" s="44"/>
      <c r="G126" s="44"/>
      <c r="H126" s="44"/>
    </row>
    <row r="127" spans="1:8" ht="47.25">
      <c r="A127" s="58" t="s">
        <v>182</v>
      </c>
      <c r="B127" s="55" t="s">
        <v>112</v>
      </c>
      <c r="C127" s="19" t="s">
        <v>241</v>
      </c>
      <c r="D127" s="44"/>
      <c r="E127" s="44"/>
      <c r="F127" s="44"/>
      <c r="G127" s="44"/>
      <c r="H127" s="44"/>
    </row>
    <row r="128" spans="1:8">
      <c r="A128" s="58" t="s">
        <v>183</v>
      </c>
      <c r="B128" s="55" t="s">
        <v>113</v>
      </c>
      <c r="C128" s="19" t="s">
        <v>241</v>
      </c>
      <c r="D128" s="44"/>
      <c r="E128" s="44"/>
      <c r="F128" s="44"/>
      <c r="G128" s="44"/>
      <c r="H128" s="44"/>
    </row>
    <row r="129" spans="1:8" ht="31.5">
      <c r="A129" s="58" t="s">
        <v>184</v>
      </c>
      <c r="B129" s="55" t="s">
        <v>114</v>
      </c>
      <c r="C129" s="19" t="s">
        <v>241</v>
      </c>
      <c r="D129" s="44"/>
      <c r="E129" s="44"/>
      <c r="F129" s="44"/>
      <c r="G129" s="44"/>
      <c r="H129" s="44"/>
    </row>
    <row r="130" spans="1:8" ht="31.5">
      <c r="A130" s="58" t="s">
        <v>185</v>
      </c>
      <c r="B130" s="55" t="s">
        <v>115</v>
      </c>
      <c r="C130" s="19" t="s">
        <v>241</v>
      </c>
      <c r="D130" s="44"/>
      <c r="E130" s="44"/>
      <c r="F130" s="44"/>
      <c r="G130" s="44"/>
      <c r="H130" s="44"/>
    </row>
    <row r="131" spans="1:8">
      <c r="A131" s="58" t="s">
        <v>186</v>
      </c>
      <c r="B131" s="55" t="s">
        <v>116</v>
      </c>
      <c r="C131" s="19" t="s">
        <v>241</v>
      </c>
      <c r="D131" s="44">
        <f>D110-SUM(D113:D130)</f>
        <v>0</v>
      </c>
      <c r="E131" s="44">
        <f>E110-SUM(E113:E130)</f>
        <v>0</v>
      </c>
      <c r="F131" s="44">
        <f>F110-SUM(F113:F130)</f>
        <v>0</v>
      </c>
      <c r="G131" s="44">
        <f>G110-SUM(G113:G130)</f>
        <v>0</v>
      </c>
      <c r="H131" s="44">
        <f>H110-SUM(H113:H130)</f>
        <v>0</v>
      </c>
    </row>
    <row r="132" spans="1:8" ht="31.5">
      <c r="A132" s="51" t="s">
        <v>77</v>
      </c>
      <c r="B132" s="56" t="s">
        <v>160</v>
      </c>
      <c r="C132" s="19" t="s">
        <v>241</v>
      </c>
      <c r="D132" s="44">
        <f>D110</f>
        <v>0</v>
      </c>
      <c r="E132" s="44">
        <f>E110</f>
        <v>0</v>
      </c>
      <c r="F132" s="44">
        <f>F110</f>
        <v>0</v>
      </c>
      <c r="G132" s="44">
        <f>G110</f>
        <v>0</v>
      </c>
      <c r="H132" s="44">
        <f>H110</f>
        <v>0</v>
      </c>
    </row>
    <row r="133" spans="1:8">
      <c r="A133" s="51" t="s">
        <v>49</v>
      </c>
      <c r="B133" s="56" t="s">
        <v>89</v>
      </c>
      <c r="C133" s="19" t="s">
        <v>241</v>
      </c>
      <c r="D133" s="44"/>
      <c r="E133" s="44"/>
      <c r="F133" s="44"/>
      <c r="G133" s="44"/>
      <c r="H133" s="44"/>
    </row>
    <row r="134" spans="1:8">
      <c r="A134" s="51" t="s">
        <v>50</v>
      </c>
      <c r="B134" s="56" t="s">
        <v>31</v>
      </c>
      <c r="C134" s="19" t="s">
        <v>241</v>
      </c>
      <c r="D134" s="44">
        <f>D132-D133</f>
        <v>0</v>
      </c>
      <c r="E134" s="44">
        <f>E132-E133</f>
        <v>0</v>
      </c>
      <c r="F134" s="44">
        <f>F132-F133</f>
        <v>0</v>
      </c>
      <c r="G134" s="44">
        <f>G132-G133</f>
        <v>0</v>
      </c>
      <c r="H134" s="44">
        <f>H132-H133</f>
        <v>0</v>
      </c>
    </row>
    <row r="135" spans="1:8">
      <c r="A135" s="18" t="s">
        <v>81</v>
      </c>
      <c r="B135" s="56" t="s">
        <v>227</v>
      </c>
      <c r="C135" s="19" t="s">
        <v>241</v>
      </c>
      <c r="D135" s="44">
        <f>D136+D137+D138</f>
        <v>0</v>
      </c>
      <c r="E135" s="44">
        <f>E136+E137+E138</f>
        <v>0</v>
      </c>
      <c r="F135" s="44">
        <f>F136+F137+F138</f>
        <v>0</v>
      </c>
      <c r="G135" s="44">
        <f>G136+G137+G138</f>
        <v>0</v>
      </c>
      <c r="H135" s="44">
        <f>H136+H137+H138</f>
        <v>0</v>
      </c>
    </row>
    <row r="136" spans="1:8">
      <c r="A136" s="51" t="s">
        <v>245</v>
      </c>
      <c r="B136" s="56" t="s">
        <v>230</v>
      </c>
      <c r="C136" s="19" t="s">
        <v>241</v>
      </c>
      <c r="D136" s="44"/>
      <c r="E136" s="44"/>
      <c r="F136" s="44"/>
      <c r="G136" s="44"/>
      <c r="H136" s="44"/>
    </row>
    <row r="137" spans="1:8">
      <c r="A137" s="51" t="s">
        <v>246</v>
      </c>
      <c r="B137" s="56" t="s">
        <v>229</v>
      </c>
      <c r="C137" s="19" t="s">
        <v>241</v>
      </c>
      <c r="D137" s="44"/>
      <c r="E137" s="44"/>
      <c r="F137" s="44"/>
      <c r="G137" s="44"/>
      <c r="H137" s="44"/>
    </row>
    <row r="138" spans="1:8">
      <c r="A138" s="51" t="s">
        <v>247</v>
      </c>
      <c r="B138" s="56" t="s">
        <v>228</v>
      </c>
      <c r="C138" s="19" t="s">
        <v>241</v>
      </c>
      <c r="D138" s="44"/>
      <c r="E138" s="44"/>
      <c r="F138" s="44"/>
      <c r="G138" s="44"/>
      <c r="H138" s="44"/>
    </row>
    <row r="139" spans="1:8">
      <c r="A139" s="51" t="s">
        <v>244</v>
      </c>
      <c r="B139" s="56" t="s">
        <v>231</v>
      </c>
      <c r="C139" s="19" t="s">
        <v>241</v>
      </c>
      <c r="D139" s="44">
        <f>D134-D135</f>
        <v>0</v>
      </c>
      <c r="E139" s="44">
        <f>E134-E135</f>
        <v>0</v>
      </c>
      <c r="F139" s="44">
        <f>F134-F135</f>
        <v>0</v>
      </c>
      <c r="G139" s="44">
        <f>G134-G135</f>
        <v>0</v>
      </c>
      <c r="H139" s="44">
        <f>H134-H135</f>
        <v>0</v>
      </c>
    </row>
    <row r="140" spans="1:8" ht="31.5">
      <c r="A140" s="21" t="s">
        <v>35</v>
      </c>
      <c r="B140" s="59" t="s">
        <v>250</v>
      </c>
      <c r="C140" s="20"/>
      <c r="D140" s="20"/>
      <c r="E140" s="20"/>
      <c r="F140" s="20"/>
      <c r="G140" s="20"/>
      <c r="H140" s="20"/>
    </row>
    <row r="141" spans="1:8" ht="31.5">
      <c r="A141" s="57">
        <v>1</v>
      </c>
      <c r="B141" s="56" t="s">
        <v>253</v>
      </c>
      <c r="C141" s="19" t="s">
        <v>241</v>
      </c>
      <c r="D141" s="44">
        <f>D142+D145</f>
        <v>0</v>
      </c>
      <c r="E141" s="44">
        <f>E142+E145</f>
        <v>0</v>
      </c>
      <c r="F141" s="44">
        <f>F142+F145</f>
        <v>0</v>
      </c>
      <c r="G141" s="44">
        <f>G142+G145</f>
        <v>0</v>
      </c>
      <c r="H141" s="44">
        <f>H142+H145</f>
        <v>0</v>
      </c>
    </row>
    <row r="142" spans="1:8">
      <c r="A142" s="18" t="s">
        <v>44</v>
      </c>
      <c r="B142" s="56" t="s">
        <v>37</v>
      </c>
      <c r="C142" s="19" t="s">
        <v>241</v>
      </c>
      <c r="D142" s="44">
        <f>D143+D144</f>
        <v>0</v>
      </c>
      <c r="E142" s="44">
        <f>E143+E144</f>
        <v>0</v>
      </c>
      <c r="F142" s="44">
        <f>F143+F144</f>
        <v>0</v>
      </c>
      <c r="G142" s="44">
        <f>G143+G144</f>
        <v>0</v>
      </c>
      <c r="H142" s="44">
        <f>H143+H144</f>
        <v>0</v>
      </c>
    </row>
    <row r="143" spans="1:8">
      <c r="A143" s="18" t="s">
        <v>91</v>
      </c>
      <c r="B143" s="56" t="s">
        <v>190</v>
      </c>
      <c r="C143" s="19" t="s">
        <v>241</v>
      </c>
      <c r="D143" s="44"/>
      <c r="E143" s="44"/>
      <c r="F143" s="44"/>
      <c r="G143" s="44"/>
      <c r="H143" s="44"/>
    </row>
    <row r="144" spans="1:8">
      <c r="A144" s="18" t="s">
        <v>67</v>
      </c>
      <c r="B144" s="56" t="s">
        <v>191</v>
      </c>
      <c r="C144" s="19" t="s">
        <v>241</v>
      </c>
      <c r="D144" s="44"/>
      <c r="E144" s="44"/>
      <c r="F144" s="44"/>
      <c r="G144" s="44"/>
      <c r="H144" s="44"/>
    </row>
    <row r="145" spans="1:16384">
      <c r="A145" s="18" t="s">
        <v>45</v>
      </c>
      <c r="B145" s="56" t="s">
        <v>117</v>
      </c>
      <c r="C145" s="19" t="s">
        <v>241</v>
      </c>
      <c r="D145" s="44"/>
      <c r="E145" s="44"/>
      <c r="F145" s="44"/>
      <c r="G145" s="44"/>
      <c r="H145" s="44"/>
    </row>
    <row r="146" spans="1:16384" ht="31.5">
      <c r="A146" s="51">
        <v>2</v>
      </c>
      <c r="B146" s="56" t="s">
        <v>251</v>
      </c>
      <c r="C146" s="19" t="s">
        <v>241</v>
      </c>
      <c r="D146" s="44"/>
      <c r="E146" s="44"/>
      <c r="F146" s="44"/>
      <c r="G146" s="44"/>
      <c r="H146" s="44"/>
    </row>
    <row r="147" spans="1:16384">
      <c r="A147" s="51" t="s">
        <v>63</v>
      </c>
      <c r="B147" s="3" t="s">
        <v>257</v>
      </c>
      <c r="C147" s="19" t="s">
        <v>241</v>
      </c>
      <c r="D147" s="44"/>
      <c r="E147" s="44"/>
      <c r="F147" s="44"/>
      <c r="G147" s="44"/>
      <c r="H147" s="44"/>
    </row>
    <row r="148" spans="1:16384" ht="31.5">
      <c r="A148" s="51">
        <v>3</v>
      </c>
      <c r="B148" s="56" t="s">
        <v>252</v>
      </c>
      <c r="C148" s="19" t="s">
        <v>241</v>
      </c>
      <c r="D148" s="44">
        <f>D141-D146</f>
        <v>0</v>
      </c>
      <c r="E148" s="44">
        <f>E141-E146</f>
        <v>0</v>
      </c>
      <c r="F148" s="44">
        <f>F141-F146</f>
        <v>0</v>
      </c>
      <c r="G148" s="44">
        <f>G141-G146</f>
        <v>0</v>
      </c>
      <c r="H148" s="44">
        <f>H141-H146</f>
        <v>0</v>
      </c>
    </row>
    <row r="149" spans="1:16384">
      <c r="A149" s="51" t="s">
        <v>78</v>
      </c>
      <c r="B149" s="56" t="s">
        <v>88</v>
      </c>
      <c r="C149" s="19" t="s">
        <v>241</v>
      </c>
      <c r="D149" s="44"/>
      <c r="E149" s="44"/>
      <c r="F149" s="44"/>
      <c r="G149" s="44"/>
      <c r="H149" s="44"/>
    </row>
    <row r="150" spans="1:16384">
      <c r="A150" s="11" t="s">
        <v>243</v>
      </c>
      <c r="B150" s="59" t="s">
        <v>38</v>
      </c>
      <c r="C150" s="20"/>
      <c r="D150" s="20"/>
      <c r="E150" s="20"/>
      <c r="F150" s="20"/>
      <c r="G150" s="20"/>
      <c r="H150" s="20"/>
    </row>
    <row r="151" spans="1:16384" ht="31.5">
      <c r="A151" s="51">
        <v>1</v>
      </c>
      <c r="B151" s="56" t="s">
        <v>39</v>
      </c>
      <c r="C151" s="19" t="s">
        <v>9</v>
      </c>
      <c r="D151" s="44"/>
      <c r="E151" s="44"/>
      <c r="F151" s="44"/>
      <c r="G151" s="44"/>
      <c r="H151" s="44"/>
    </row>
    <row r="152" spans="1:16384" ht="47.25">
      <c r="A152" s="51" t="s">
        <v>76</v>
      </c>
      <c r="B152" s="56" t="s">
        <v>41</v>
      </c>
      <c r="C152" s="19" t="s">
        <v>9</v>
      </c>
      <c r="D152" s="44"/>
      <c r="E152" s="44"/>
      <c r="F152" s="44"/>
      <c r="G152" s="44"/>
      <c r="H152" s="44"/>
    </row>
    <row r="153" spans="1:16384" ht="31.5">
      <c r="A153" s="51" t="s">
        <v>77</v>
      </c>
      <c r="B153" s="56" t="s">
        <v>40</v>
      </c>
      <c r="C153" s="19" t="s">
        <v>7</v>
      </c>
      <c r="D153" s="44"/>
      <c r="E153" s="44"/>
      <c r="F153" s="44"/>
      <c r="G153" s="44"/>
      <c r="H153" s="44"/>
    </row>
    <row r="154" spans="1:16384" ht="47.25">
      <c r="A154" s="51" t="s">
        <v>78</v>
      </c>
      <c r="B154" s="56" t="s">
        <v>42</v>
      </c>
      <c r="C154" s="19" t="s">
        <v>43</v>
      </c>
      <c r="D154" s="44"/>
      <c r="E154" s="44"/>
      <c r="F154" s="44"/>
      <c r="G154" s="44"/>
      <c r="H154" s="44"/>
    </row>
    <row r="155" spans="1:16384" s="13" customFormat="1" ht="31.5">
      <c r="A155" s="57" t="s">
        <v>79</v>
      </c>
      <c r="B155" s="56" t="s">
        <v>118</v>
      </c>
      <c r="C155" s="19" t="s">
        <v>9</v>
      </c>
      <c r="D155" s="44"/>
      <c r="E155" s="44"/>
      <c r="F155" s="44"/>
      <c r="G155" s="44"/>
      <c r="H155" s="44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>
      <c r="A156" s="88" t="s">
        <v>84</v>
      </c>
      <c r="B156" s="86" t="s">
        <v>188</v>
      </c>
      <c r="C156" s="19" t="s">
        <v>163</v>
      </c>
      <c r="D156" s="44"/>
      <c r="E156" s="44"/>
      <c r="F156" s="44"/>
      <c r="G156" s="44"/>
      <c r="H156" s="44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>
      <c r="A157" s="88"/>
      <c r="B157" s="86"/>
      <c r="C157" s="19" t="s">
        <v>19</v>
      </c>
      <c r="D157" s="44"/>
      <c r="E157" s="44" t="e">
        <f>E156/D156*100</f>
        <v>#DIV/0!</v>
      </c>
      <c r="F157" s="44" t="e">
        <f>F156/E156*100</f>
        <v>#DIV/0!</v>
      </c>
      <c r="G157" s="44" t="e">
        <f>G156/F156*100</f>
        <v>#DIV/0!</v>
      </c>
      <c r="H157" s="44" t="e">
        <f>H156/G156*100</f>
        <v>#DIV/0!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5">
      <c r="A158" s="58" t="s">
        <v>85</v>
      </c>
      <c r="B158" s="55" t="s">
        <v>189</v>
      </c>
      <c r="C158" s="47" t="s">
        <v>241</v>
      </c>
      <c r="D158" s="44"/>
      <c r="E158" s="44">
        <f>E156*E155*12/1000000</f>
        <v>0</v>
      </c>
      <c r="F158" s="44">
        <f>F156*F155*12/1000000</f>
        <v>0</v>
      </c>
      <c r="G158" s="44">
        <f>G156*G155*12/1000000</f>
        <v>0</v>
      </c>
      <c r="H158" s="44">
        <f>H156*H155*12/1000000</f>
        <v>0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83">
    <mergeCell ref="A1:H1"/>
    <mergeCell ref="A2:H2"/>
    <mergeCell ref="A4:A5"/>
    <mergeCell ref="B4:B5"/>
    <mergeCell ref="C4:C5"/>
    <mergeCell ref="F4:H4"/>
    <mergeCell ref="A67:A68"/>
    <mergeCell ref="A45:A46"/>
    <mergeCell ref="A22:A23"/>
    <mergeCell ref="A24:A25"/>
    <mergeCell ref="A26:A27"/>
    <mergeCell ref="A29:A30"/>
    <mergeCell ref="A31:A32"/>
    <mergeCell ref="A33:A34"/>
    <mergeCell ref="A35:A36"/>
    <mergeCell ref="A37:A38"/>
    <mergeCell ref="A39:A40"/>
    <mergeCell ref="A41:A42"/>
    <mergeCell ref="A43:A44"/>
    <mergeCell ref="A57:A58"/>
    <mergeCell ref="A59:A60"/>
    <mergeCell ref="A61:A62"/>
    <mergeCell ref="A63:A64"/>
    <mergeCell ref="A65:A66"/>
    <mergeCell ref="A47:A48"/>
    <mergeCell ref="A49:A50"/>
    <mergeCell ref="A51:A52"/>
    <mergeCell ref="A53:A54"/>
    <mergeCell ref="A55:A56"/>
    <mergeCell ref="B22:B23"/>
    <mergeCell ref="B24:B25"/>
    <mergeCell ref="B26:B27"/>
    <mergeCell ref="B29:B30"/>
    <mergeCell ref="B31:B32"/>
    <mergeCell ref="B43:B44"/>
    <mergeCell ref="A101:A102"/>
    <mergeCell ref="B101:B102"/>
    <mergeCell ref="A110:A111"/>
    <mergeCell ref="A156:A157"/>
    <mergeCell ref="B156:B157"/>
    <mergeCell ref="A82:A83"/>
    <mergeCell ref="A84:A85"/>
    <mergeCell ref="A86:A87"/>
    <mergeCell ref="A89:A90"/>
    <mergeCell ref="A99:A100"/>
    <mergeCell ref="B99:B100"/>
    <mergeCell ref="B82:B83"/>
    <mergeCell ref="B84:B85"/>
    <mergeCell ref="B86:B87"/>
    <mergeCell ref="B89:B90"/>
    <mergeCell ref="B33:B34"/>
    <mergeCell ref="B35:B36"/>
    <mergeCell ref="B37:B38"/>
    <mergeCell ref="B39:B40"/>
    <mergeCell ref="B41:B42"/>
    <mergeCell ref="B67:B68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A103:A104"/>
    <mergeCell ref="B103:B104"/>
    <mergeCell ref="B110:B111"/>
    <mergeCell ref="B69:B70"/>
    <mergeCell ref="B71:B72"/>
    <mergeCell ref="B73:B74"/>
    <mergeCell ref="B75:B76"/>
    <mergeCell ref="B77:B78"/>
    <mergeCell ref="B79:B80"/>
    <mergeCell ref="B81:H81"/>
    <mergeCell ref="A71:A72"/>
    <mergeCell ref="A73:A74"/>
    <mergeCell ref="A75:A76"/>
    <mergeCell ref="A77:A78"/>
    <mergeCell ref="A79:A80"/>
    <mergeCell ref="A69:A70"/>
  </mergeCell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rowBreaks count="3" manualBreakCount="3">
    <brk id="80" max="7" man="1"/>
    <brk id="97" max="7" man="1"/>
    <brk id="139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8</vt:i4>
      </vt:variant>
    </vt:vector>
  </HeadingPairs>
  <TitlesOfParts>
    <vt:vector size="11" baseType="lpstr">
      <vt:lpstr>Входные данные</vt:lpstr>
      <vt:lpstr>форма 2П_сопоставимые</vt:lpstr>
      <vt:lpstr>форма 2П_действующие</vt:lpstr>
      <vt:lpstr>'форма 2П_действующие'!_ftnref2</vt:lpstr>
      <vt:lpstr>'форма 2П_сопоставимые'!_ftnref2</vt:lpstr>
      <vt:lpstr>'форма 2П_действующие'!_ftnref3</vt:lpstr>
      <vt:lpstr>'форма 2П_сопоставимые'!_ftnref3</vt:lpstr>
      <vt:lpstr>'форма 2П_действующие'!Заголовки_для_печати</vt:lpstr>
      <vt:lpstr>'форма 2П_сопоставимые'!Заголовки_для_печати</vt:lpstr>
      <vt:lpstr>'форма 2П_действующие'!Область_печати</vt:lpstr>
      <vt:lpstr>'форма 2П_сопоставимые'!Область_печати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Шаблон</dc:title>
  <dc:subject>прогноз МО</dc:subject>
  <dc:creator/>
  <cp:lastModifiedBy/>
  <dcterms:created xsi:type="dcterms:W3CDTF">2006-09-28T05:33:49Z</dcterms:created>
  <dcterms:modified xsi:type="dcterms:W3CDTF">2022-07-21T13:27:28Z</dcterms:modified>
  <cp:contentStatus>проект</cp:contentStatus>
</cp:coreProperties>
</file>