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<sst xmlns="http://schemas.openxmlformats.org/spreadsheetml/2006/main" count="483" uniqueCount="314">
  <si>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</si>
  <si>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</si>
  <si>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</si>
  <si>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</si>
  <si>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</si>
  <si>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</si>
  <si>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</si>
  <si>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</si>
  <si>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</si>
  <si>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</si>
  <si>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</si>
  <si>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</si>
  <si>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</si>
  <si>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</si>
  <si>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</si>
  <si>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</si>
  <si>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</si>
  <si>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</si>
  <si>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</si>
  <si>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</si>
  <si>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</si>
  <si>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</si>
  <si>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</si>
  <si>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</si>
  <si>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</si>
  <si>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</si>
  <si>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</si>
  <si>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</si>
  <si>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</si>
  <si>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</si>
  <si>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</si>
  <si>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</si>
  <si>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</si>
  <si>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</si>
  <si>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</si>
  <si>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</si>
  <si>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</si>
  <si>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</si>
  <si>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</si>
  <si>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</si>
  <si>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</si>
  <si>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</si>
  <si>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</si>
  <si>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</si>
  <si>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</si>
  <si>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</si>
  <si>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</si>
  <si>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</si>
  <si>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</si>
  <si>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</si>
  <si>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</si>
  <si>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</si>
  <si>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</si>
  <si>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</si>
  <si>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</si>
  <si>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</si>
  <si>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</si>
  <si>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</si>
  <si>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</si>
  <si>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</si>
  <si>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</si>
  <si>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</si>
  <si>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</si>
  <si>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</si>
  <si>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</si>
  <si>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</si>
  <si>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</si>
  <si>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</si>
  <si>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</si>
  <si>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</si>
  <si>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</si>
  <si>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</si>
  <si>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</si>
  <si>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</si>
  <si>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</si>
  <si>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</si>
  <si>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</si>
  <si>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</si>
  <si>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</si>
  <si>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</si>
  <si>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</si>
  <si>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</si>
  <si>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</si>
  <si>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</si>
  <si>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</si>
  <si>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</si>
  <si>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</si>
  <si>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</si>
  <si>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</si>
  <si>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</si>
  <si>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</si>
  <si>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</si>
  <si>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</si>
  <si>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</si>
  <si>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</si>
  <si>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</si>
  <si>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</si>
  <si>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</si>
  <si>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</si>
  <si>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</si>
  <si>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</si>
  <si>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</si>
  <si>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</si>
  <si>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</si>
  <si>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</si>
  <si>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</si>
  <si>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</si>
  <si>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</si>
  <si>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</si>
  <si>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</si>
  <si>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</si>
  <si>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</si>
  <si>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</si>
  <si>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</si>
  <si>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</si>
  <si>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</si>
  <si>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</si>
  <si>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</si>
  <si>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</si>
  <si>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</si>
  <si>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</si>
  <si>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</si>
  <si>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</si>
  <si>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</si>
  <si>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</si>
  <si>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</si>
  <si>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</si>
  <si>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</si>
  <si>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</si>
  <si>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</si>
  <si>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</si>
  <si>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</si>
  <si>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</si>
  <si>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</si>
  <si>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</si>
  <si>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</si>
  <si>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</si>
  <si>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</si>
  <si>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</si>
  <si>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</si>
  <si>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</si>
  <si>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</si>
  <si>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</si>
  <si>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</si>
  <si>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</si>
  <si>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</si>
  <si>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</si>
  <si>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</si>
  <si>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</si>
  <si>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</si>
  <si>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</si>
  <si>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</si>
  <si>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</si>
  <si>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</si>
  <si>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</si>
  <si>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</si>
  <si>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</si>
  <si>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</si>
  <si>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</si>
  <si>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</si>
  <si>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</si>
  <si>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</si>
  <si>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</si>
  <si>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</si>
  <si>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</si>
  <si>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</si>
  <si>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</si>
  <si>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</si>
  <si>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</si>
  <si>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</si>
  <si>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</si>
  <si>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</si>
  <si>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</si>
  <si>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</si>
  <si>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</si>
  <si>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</si>
  <si>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</si>
  <si>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</si>
  <si>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</si>
  <si>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</si>
  <si>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</si>
  <si>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</si>
  <si>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</si>
  <si>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</si>
  <si>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</si>
  <si>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</si>
  <si>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</si>
  <si>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</si>
  <si>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</si>
  <si>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</si>
  <si>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</si>
  <si>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</si>
  <si>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</si>
  <si>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</si>
  <si>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</si>
  <si>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</si>
  <si>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</si>
  <si>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</si>
  <si>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</si>
  <si>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</si>
  <si>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</si>
  <si>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</si>
  <si>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</si>
  <si>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</si>
  <si>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</si>
  <si>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</si>
  <si>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</si>
  <si>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</si>
  <si>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</si>
  <si>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</si>
  <si>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</si>
  <si>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</si>
  <si>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</si>
  <si>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</si>
  <si>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</si>
  <si>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</si>
  <si>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</si>
  <si>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</si>
  <si>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</si>
  <si>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</si>
  <si>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</si>
  <si>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</si>
  <si>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</si>
  <si>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</si>
  <si>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</si>
  <si>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</si>
  <si>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</si>
  <si>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</si>
  <si>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</si>
  <si>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</si>
  <si>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</si>
  <si>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</si>
  <si>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</si>
  <si>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</si>
  <si>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</si>
  <si>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</si>
  <si>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</si>
  <si>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</si>
  <si>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</si>
  <si>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</si>
  <si>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</si>
  <si>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</si>
  <si>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</si>
  <si>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</si>
  <si>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</si>
  <si>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</si>
  <si>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</si>
  <si>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</si>
  <si>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</si>
  <si>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</si>
  <si>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</si>
  <si>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</si>
  <si>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</si>
  <si>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</si>
  <si>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</si>
  <si>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</si>
  <si>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</si>
  <si>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</si>
  <si>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</si>
  <si>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</si>
  <si>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</si>
  <si>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</si>
  <si>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</si>
  <si>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</si>
  <si>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</si>
  <si>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</si>
  <si>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</si>
  <si>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</si>
  <si>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</si>
  <si>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</si>
  <si>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</si>
  <si>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Новоладожское городское поселение Волховского муниципального района</t>
  </si>
  <si>
    <t>Налоги на товары. Реализуемые на территории РФ</t>
  </si>
  <si>
    <t>развитие и модернизация ЖКХ</t>
  </si>
  <si>
    <t>Благоустройство территории Новоладожского городского поселения</t>
  </si>
  <si>
    <t xml:space="preserve">Организация благоустройства  на территории Новоладожского городского поселения </t>
  </si>
  <si>
    <t>Дороги Новоладожского городского поселения</t>
  </si>
  <si>
    <t xml:space="preserve">Совершенствование и развитие автомобильных дорог местного значения Новоладожского городского поселения </t>
  </si>
  <si>
    <t>Безопасность Новоладожского городского поселения</t>
  </si>
  <si>
    <t>Обеспечение правопорядка и профилактика правонарушений в  МО Новоладожское городское поселение</t>
  </si>
  <si>
    <t>Культура Новоладожского городского поселения</t>
  </si>
  <si>
    <t xml:space="preserve">Организации досуга и обеспечения жителей Новоладожского городского поселения услугами организаций культуры </t>
  </si>
  <si>
    <t>Физическая культура и спорт Новоладожского городского поселения</t>
  </si>
  <si>
    <t>Развитие спортивной инфраструктуры (объектов)</t>
  </si>
  <si>
    <t>Социальная поддержка отдельных категорий граждан</t>
  </si>
  <si>
    <t>Материальная помощь отдельным категориям граждан МО Новоладожское городское поселение</t>
  </si>
  <si>
    <t xml:space="preserve">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</t>
  </si>
  <si>
    <t>Обеспечение качественным жильем граждан на территории муниципального образования</t>
  </si>
  <si>
    <t xml:space="preserve"> "Развитие малого и среднего предпринимательства в Новоладожском городском поселении на 2015-2020 годы"</t>
  </si>
  <si>
    <t>Создание  условий  для  устойчивого  функционирования   и развития   малого   и    среднего    предпринимательства</t>
  </si>
  <si>
    <t>Благоустройство сквера "Суворовский городок"</t>
  </si>
  <si>
    <t>Развитие информационого пространства в МО Новоладожское городское поселение</t>
  </si>
  <si>
    <t>Благоустройство территорий г.Новая Ладога - административного центра муниципального образования Новоладожское  городское поселение</t>
  </si>
  <si>
    <t xml:space="preserve"> - операции с недвижимым имуществом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</si>
  <si>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</si>
  <si>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 xml:space="preserve"> (наименование муниципального образования)</t>
  </si>
  <si>
    <t xml:space="preserve">на территории  муниципального образования Новоладожское городское поселение                                                                                                        Волховского муниципального района Ленинградской области </t>
  </si>
  <si>
    <t>Объем запланированных средств на  2018 г.</t>
  </si>
  <si>
    <t>Общество и власть на 2018 год</t>
  </si>
  <si>
    <t>Создание условий для эффективного выполнения органами местного самоуправления МО Новоладожское городское поселение своих полномочий на 2018 год</t>
  </si>
  <si>
    <t>Комплексное развитие систем жилищно - коммунальной инфраструктуры  на территории МО Новоладожское городское поселение на 2018 год</t>
  </si>
  <si>
    <t>Формирование комфортной городской среды на 2018-2022 годы на территории МО Новоладожское городское поселение</t>
  </si>
  <si>
    <t>Ремонт моста через р.Дубенка в дер.Дубно</t>
  </si>
  <si>
    <t>Формирование комфортной городской среды</t>
  </si>
  <si>
    <t>Развитие физической культуры и спорта  в МО  Новоладожское городское поселение</t>
  </si>
  <si>
    <t>Развитие физической культуры и спорта на территории МО Новоладожское городское поселение</t>
  </si>
  <si>
    <t>16/21</t>
  </si>
  <si>
    <t xml:space="preserve"> Ленинградской области за 2018 г.</t>
  </si>
  <si>
    <t xml:space="preserve"> 2018г. отчет</t>
  </si>
  <si>
    <t>100/216</t>
  </si>
  <si>
    <t>102/232</t>
  </si>
  <si>
    <t>17/25</t>
  </si>
  <si>
    <t>за 2018 года</t>
  </si>
  <si>
    <t>Объем  выделенных средств в рамках программы за 2018г.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</si>
</sst>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[Red]\-#,##0.0\ 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vertical="center"/>
    </xf>
    <xf numFmtId="16" fontId="16" fillId="0" borderId="13" xfId="0" applyNumberFormat="1" applyFont="1" applyBorder="1" applyAlignment="1">
      <alignment horizontal="left" vertical="center" wrapText="1" indent="1"/>
    </xf>
    <xf numFmtId="17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 horizontal="left" vertical="center" wrapText="1" inden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19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top" wrapText="1"/>
    </xf>
    <xf numFmtId="0" fontId="35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top"/>
    </xf>
    <xf numFmtId="0" fontId="36" fillId="3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2" fillId="0" borderId="26" xfId="0" applyFont="1" applyBorder="1" applyAlignment="1">
      <alignment/>
    </xf>
    <xf numFmtId="4" fontId="14" fillId="0" borderId="0" xfId="0" applyNumberFormat="1" applyFont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14" fillId="0" borderId="28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4" fontId="2" fillId="33" borderId="29" xfId="0" applyNumberFormat="1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2" fontId="2" fillId="33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" fontId="2" fillId="0" borderId="3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6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3" fontId="72" fillId="0" borderId="13" xfId="0" applyNumberFormat="1" applyFont="1" applyFill="1" applyBorder="1" applyAlignment="1">
      <alignment/>
    </xf>
    <xf numFmtId="164" fontId="72" fillId="0" borderId="11" xfId="0" applyNumberFormat="1" applyFont="1" applyFill="1" applyBorder="1" applyAlignment="1">
      <alignment/>
    </xf>
    <xf numFmtId="0" fontId="2" fillId="0" borderId="13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Fill="1" applyBorder="1" applyAlignment="1" applyProtection="1">
      <alignment wrapText="1"/>
      <protection/>
    </xf>
    <xf numFmtId="0" fontId="2" fillId="0" borderId="29" xfId="53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165" fontId="14" fillId="0" borderId="37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3" fontId="2" fillId="0" borderId="35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5" fillId="0" borderId="13" xfId="53" applyFont="1" applyFill="1" applyBorder="1" applyAlignment="1" applyProtection="1">
      <alignment vertical="center" wrapText="1"/>
      <protection/>
    </xf>
    <xf numFmtId="0" fontId="5" fillId="0" borderId="23" xfId="53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>
      <alignment wrapText="1"/>
    </xf>
    <xf numFmtId="3" fontId="2" fillId="0" borderId="2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1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7" fillId="0" borderId="35" xfId="0" applyFont="1" applyFill="1" applyBorder="1" applyAlignment="1">
      <alignment wrapText="1"/>
    </xf>
    <xf numFmtId="3" fontId="27" fillId="0" borderId="35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0" fontId="27" fillId="0" borderId="13" xfId="0" applyFont="1" applyFill="1" applyBorder="1" applyAlignment="1">
      <alignment wrapText="1"/>
    </xf>
    <xf numFmtId="0" fontId="9" fillId="0" borderId="31" xfId="55" applyFont="1" applyFill="1" applyBorder="1" applyAlignment="1" applyProtection="1">
      <alignment wrapText="1"/>
      <protection/>
    </xf>
    <xf numFmtId="0" fontId="9" fillId="0" borderId="13" xfId="54" applyFont="1" applyFill="1" applyBorder="1" applyAlignment="1" applyProtection="1">
      <alignment wrapText="1"/>
      <protection/>
    </xf>
    <xf numFmtId="0" fontId="9" fillId="0" borderId="13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8" fillId="0" borderId="13" xfId="55" applyFont="1" applyFill="1" applyBorder="1" applyAlignment="1" applyProtection="1">
      <alignment horizontal="left" wrapText="1"/>
      <protection/>
    </xf>
    <xf numFmtId="0" fontId="8" fillId="0" borderId="13" xfId="55" applyFont="1" applyFill="1" applyBorder="1" applyAlignment="1" applyProtection="1">
      <alignment wrapText="1"/>
      <protection/>
    </xf>
    <xf numFmtId="0" fontId="8" fillId="0" borderId="13" xfId="55" applyFont="1" applyFill="1" applyBorder="1" applyAlignment="1" applyProtection="1">
      <alignment horizontal="left" vertical="center" wrapText="1"/>
      <protection/>
    </xf>
    <xf numFmtId="0" fontId="8" fillId="0" borderId="13" xfId="54" applyFont="1" applyFill="1" applyBorder="1" applyAlignment="1" applyProtection="1">
      <alignment wrapText="1"/>
      <protection/>
    </xf>
    <xf numFmtId="0" fontId="2" fillId="0" borderId="29" xfId="0" applyFont="1" applyFill="1" applyBorder="1" applyAlignment="1">
      <alignment wrapText="1"/>
    </xf>
    <xf numFmtId="0" fontId="14" fillId="0" borderId="38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center"/>
    </xf>
    <xf numFmtId="0" fontId="37" fillId="0" borderId="29" xfId="52" applyFont="1" applyFill="1" applyBorder="1" applyAlignment="1">
      <alignment horizontal="center" wrapText="1"/>
      <protection/>
    </xf>
    <xf numFmtId="3" fontId="2" fillId="0" borderId="3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3" fontId="2" fillId="0" borderId="3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3" fillId="0" borderId="43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/>
    </xf>
    <xf numFmtId="2" fontId="7" fillId="0" borderId="0" xfId="0" applyNumberFormat="1" applyFont="1" applyFill="1" applyAlignment="1">
      <alignment horizont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3" fontId="23" fillId="0" borderId="47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3" fillId="0" borderId="5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left" vertical="justify"/>
    </xf>
    <xf numFmtId="0" fontId="11" fillId="0" borderId="55" xfId="0" applyFont="1" applyFill="1" applyBorder="1" applyAlignment="1">
      <alignment horizontal="left" vertical="justify"/>
    </xf>
    <xf numFmtId="0" fontId="11" fillId="0" borderId="40" xfId="0" applyFont="1" applyFill="1" applyBorder="1" applyAlignment="1">
      <alignment horizontal="left" vertical="justify"/>
    </xf>
    <xf numFmtId="0" fontId="2" fillId="0" borderId="30" xfId="0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6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6" fillId="33" borderId="43" xfId="0" applyFont="1" applyFill="1" applyBorder="1" applyAlignment="1">
      <alignment horizontal="left" vertical="center" wrapText="1" indent="4"/>
    </xf>
    <xf numFmtId="0" fontId="36" fillId="33" borderId="26" xfId="0" applyFont="1" applyFill="1" applyBorder="1" applyAlignment="1">
      <alignment horizontal="left" vertical="center" wrapText="1" indent="4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36" fillId="33" borderId="63" xfId="0" applyFont="1" applyFill="1" applyBorder="1" applyAlignment="1">
      <alignment horizontal="center" vertical="center" wrapText="1"/>
    </xf>
    <xf numFmtId="0" fontId="36" fillId="33" borderId="58" xfId="0" applyFont="1" applyFill="1" applyBorder="1" applyAlignment="1">
      <alignment horizontal="center" vertical="center" wrapText="1"/>
    </xf>
    <xf numFmtId="0" fontId="36" fillId="33" borderId="64" xfId="0" applyFont="1" applyFill="1" applyBorder="1" applyAlignment="1">
      <alignment horizontal="center" vertical="center" wrapText="1"/>
    </xf>
    <xf numFmtId="0" fontId="36" fillId="33" borderId="60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51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Трудовые ресурсы" xfId="53"/>
    <cellStyle name="Обычный_6 Расходы" xfId="54"/>
    <cellStyle name="Обычный_6_1 Доходы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2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3" sqref="A3:E3"/>
    </sheetView>
  </sheetViews>
  <sheetFormatPr defaultColWidth="8.875" defaultRowHeight="12.75"/>
  <cols>
    <col min="1" max="1" width="5.00390625" style="89" customWidth="1"/>
    <col min="2" max="2" width="48.75390625" style="88" customWidth="1"/>
    <col min="3" max="3" width="14.375" style="89" customWidth="1"/>
    <col min="4" max="4" width="11.25390625" style="90" customWidth="1"/>
    <col min="5" max="5" width="11.625" style="88" customWidth="1"/>
    <col min="6" max="16384" width="8.875" style="88" customWidth="1"/>
  </cols>
  <sheetData>
    <row r="1" spans="1:5" ht="13.5" customHeight="1">
      <c r="A1" s="186" t="s">
        <v>82</v>
      </c>
      <c r="B1" s="186"/>
      <c r="C1" s="186"/>
      <c r="D1" s="186"/>
      <c r="E1" s="186"/>
    </row>
    <row r="2" spans="1:5" ht="17.25" customHeight="1">
      <c r="A2" s="192" t="s">
        <v>49</v>
      </c>
      <c r="B2" s="192"/>
      <c r="C2" s="192"/>
      <c r="D2" s="192"/>
      <c r="E2" s="192"/>
    </row>
    <row r="3" spans="1:5" ht="34.5" customHeight="1">
      <c r="A3" s="196" t="s">
        <v>271</v>
      </c>
      <c r="B3" s="196"/>
      <c r="C3" s="196"/>
      <c r="D3" s="196"/>
      <c r="E3" s="196"/>
    </row>
    <row r="4" spans="1:5" ht="13.5" customHeight="1">
      <c r="A4" s="199" t="s">
        <v>233</v>
      </c>
      <c r="B4" s="199"/>
      <c r="C4" s="199"/>
      <c r="D4" s="199"/>
      <c r="E4" s="199"/>
    </row>
    <row r="5" spans="1:5" ht="17.25" customHeight="1">
      <c r="A5" s="193" t="s">
        <v>307</v>
      </c>
      <c r="B5" s="193"/>
      <c r="C5" s="193"/>
      <c r="D5" s="193"/>
      <c r="E5" s="193"/>
    </row>
    <row r="6" ht="13.5" customHeight="1" thickBot="1">
      <c r="E6" s="91"/>
    </row>
    <row r="7" spans="1:5" ht="24" customHeight="1">
      <c r="A7" s="200" t="s">
        <v>0</v>
      </c>
      <c r="B7" s="194" t="s">
        <v>1</v>
      </c>
      <c r="C7" s="202" t="s">
        <v>83</v>
      </c>
      <c r="D7" s="204" t="s">
        <v>308</v>
      </c>
      <c r="E7" s="197" t="s">
        <v>194</v>
      </c>
    </row>
    <row r="8" spans="1:5" ht="36" customHeight="1" thickBot="1">
      <c r="A8" s="201"/>
      <c r="B8" s="195"/>
      <c r="C8" s="203"/>
      <c r="D8" s="205"/>
      <c r="E8" s="198"/>
    </row>
    <row r="9" spans="1:5" ht="15" customHeight="1" thickBot="1">
      <c r="A9" s="187" t="s">
        <v>84</v>
      </c>
      <c r="B9" s="188"/>
      <c r="C9" s="188"/>
      <c r="D9" s="189"/>
      <c r="E9" s="190"/>
    </row>
    <row r="10" spans="1:5" ht="25.5">
      <c r="A10" s="92" t="s">
        <v>2</v>
      </c>
      <c r="B10" s="93" t="s">
        <v>169</v>
      </c>
      <c r="C10" s="94" t="s">
        <v>3</v>
      </c>
      <c r="D10" s="95">
        <v>8276</v>
      </c>
      <c r="E10" s="96">
        <f>D10/8487*100</f>
        <v>97.51384470366443</v>
      </c>
    </row>
    <row r="11" spans="1:5" ht="12.75">
      <c r="A11" s="97" t="s">
        <v>4</v>
      </c>
      <c r="B11" s="82" t="s">
        <v>195</v>
      </c>
      <c r="C11" s="98" t="s">
        <v>3</v>
      </c>
      <c r="D11" s="84">
        <v>43</v>
      </c>
      <c r="E11" s="96">
        <f>D11/57*100</f>
        <v>75.43859649122807</v>
      </c>
    </row>
    <row r="12" spans="1:5" ht="12.75">
      <c r="A12" s="97" t="s">
        <v>5</v>
      </c>
      <c r="B12" s="82" t="s">
        <v>85</v>
      </c>
      <c r="C12" s="98" t="s">
        <v>3</v>
      </c>
      <c r="D12" s="84">
        <v>144</v>
      </c>
      <c r="E12" s="96">
        <f>D12/130*100</f>
        <v>110.76923076923077</v>
      </c>
    </row>
    <row r="13" spans="1:5" ht="12.75">
      <c r="A13" s="97" t="s">
        <v>57</v>
      </c>
      <c r="B13" s="82" t="s">
        <v>167</v>
      </c>
      <c r="C13" s="98" t="s">
        <v>3</v>
      </c>
      <c r="D13" s="84">
        <v>-10</v>
      </c>
      <c r="E13" s="96"/>
    </row>
    <row r="14" spans="1:5" ht="12.75">
      <c r="A14" s="99" t="s">
        <v>76</v>
      </c>
      <c r="B14" s="82" t="s">
        <v>91</v>
      </c>
      <c r="C14" s="100" t="s">
        <v>226</v>
      </c>
      <c r="D14" s="84">
        <f>D11/D10*1000</f>
        <v>5.195746737554374</v>
      </c>
      <c r="E14" s="96"/>
    </row>
    <row r="15" spans="1:5" ht="12.75">
      <c r="A15" s="97" t="s">
        <v>75</v>
      </c>
      <c r="B15" s="82" t="s">
        <v>92</v>
      </c>
      <c r="C15" s="100" t="s">
        <v>226</v>
      </c>
      <c r="D15" s="84">
        <f>D12/D10*1000</f>
        <v>17.399710004833253</v>
      </c>
      <c r="E15" s="96"/>
    </row>
    <row r="16" spans="1:5" ht="12.75">
      <c r="A16" s="99" t="s">
        <v>77</v>
      </c>
      <c r="B16" s="82" t="s">
        <v>93</v>
      </c>
      <c r="C16" s="100" t="s">
        <v>226</v>
      </c>
      <c r="D16" s="84">
        <f>D14-D15</f>
        <v>-12.20396326727888</v>
      </c>
      <c r="E16" s="96"/>
    </row>
    <row r="17" spans="1:5" ht="13.5" customHeight="1" thickBot="1">
      <c r="A17" s="101" t="s">
        <v>166</v>
      </c>
      <c r="B17" s="102" t="s">
        <v>78</v>
      </c>
      <c r="C17" s="100" t="s">
        <v>226</v>
      </c>
      <c r="D17" s="103">
        <f>D13/D10*1000</f>
        <v>-1.208313194780087</v>
      </c>
      <c r="E17" s="104"/>
    </row>
    <row r="18" spans="1:5" ht="15" customHeight="1" thickBot="1">
      <c r="A18" s="187" t="s">
        <v>227</v>
      </c>
      <c r="B18" s="188"/>
      <c r="C18" s="188"/>
      <c r="D18" s="188"/>
      <c r="E18" s="191"/>
    </row>
    <row r="19" spans="1:5" ht="25.5" customHeight="1">
      <c r="A19" s="220" t="s">
        <v>50</v>
      </c>
      <c r="B19" s="105" t="s">
        <v>205</v>
      </c>
      <c r="C19" s="106" t="s">
        <v>3</v>
      </c>
      <c r="D19" s="107">
        <v>785</v>
      </c>
      <c r="E19" s="85">
        <v>135.2</v>
      </c>
    </row>
    <row r="20" spans="1:5" ht="11.25" customHeight="1">
      <c r="A20" s="214"/>
      <c r="B20" s="209" t="s">
        <v>234</v>
      </c>
      <c r="C20" s="210"/>
      <c r="D20" s="210"/>
      <c r="E20" s="211"/>
    </row>
    <row r="21" spans="1:5" ht="12.75">
      <c r="A21" s="214"/>
      <c r="B21" s="108" t="s">
        <v>25</v>
      </c>
      <c r="C21" s="98" t="s">
        <v>3</v>
      </c>
      <c r="D21" s="84"/>
      <c r="E21" s="86"/>
    </row>
    <row r="22" spans="1:5" ht="12.75">
      <c r="A22" s="214"/>
      <c r="B22" s="108" t="s">
        <v>293</v>
      </c>
      <c r="C22" s="98" t="s">
        <v>3</v>
      </c>
      <c r="D22" s="109"/>
      <c r="E22" s="110"/>
    </row>
    <row r="23" spans="1:5" ht="12.75">
      <c r="A23" s="214"/>
      <c r="B23" s="108" t="s">
        <v>20</v>
      </c>
      <c r="C23" s="98" t="s">
        <v>3</v>
      </c>
      <c r="D23" s="84">
        <v>429</v>
      </c>
      <c r="E23" s="85">
        <v>199.5</v>
      </c>
    </row>
    <row r="24" spans="1:7" ht="25.5" customHeight="1">
      <c r="A24" s="214"/>
      <c r="B24" s="111" t="s">
        <v>27</v>
      </c>
      <c r="C24" s="98" t="s">
        <v>3</v>
      </c>
      <c r="D24" s="84"/>
      <c r="E24" s="85"/>
      <c r="G24" s="90"/>
    </row>
    <row r="25" spans="1:5" ht="12.75">
      <c r="A25" s="214"/>
      <c r="B25" s="108" t="s">
        <v>19</v>
      </c>
      <c r="C25" s="98" t="s">
        <v>3</v>
      </c>
      <c r="D25" s="84"/>
      <c r="E25" s="85"/>
    </row>
    <row r="26" spans="1:10" ht="38.25" customHeight="1">
      <c r="A26" s="214"/>
      <c r="B26" s="108" t="s">
        <v>28</v>
      </c>
      <c r="C26" s="98" t="s">
        <v>3</v>
      </c>
      <c r="D26" s="84"/>
      <c r="E26" s="85"/>
      <c r="G26" s="90"/>
      <c r="H26" s="90"/>
      <c r="J26" s="90"/>
    </row>
    <row r="27" spans="1:5" ht="12.75">
      <c r="A27" s="214"/>
      <c r="B27" s="108" t="s">
        <v>29</v>
      </c>
      <c r="C27" s="98" t="s">
        <v>3</v>
      </c>
      <c r="D27" s="84"/>
      <c r="E27" s="85"/>
    </row>
    <row r="28" spans="1:5" ht="12.75">
      <c r="A28" s="214"/>
      <c r="B28" s="108" t="s">
        <v>24</v>
      </c>
      <c r="C28" s="98" t="s">
        <v>3</v>
      </c>
      <c r="D28" s="84"/>
      <c r="E28" s="85"/>
    </row>
    <row r="29" spans="1:5" ht="12.75">
      <c r="A29" s="214"/>
      <c r="B29" s="108" t="s">
        <v>30</v>
      </c>
      <c r="C29" s="98" t="s">
        <v>3</v>
      </c>
      <c r="D29" s="84"/>
      <c r="E29" s="85"/>
    </row>
    <row r="30" spans="1:5" ht="25.5">
      <c r="A30" s="214"/>
      <c r="B30" s="108" t="s">
        <v>31</v>
      </c>
      <c r="C30" s="98" t="s">
        <v>3</v>
      </c>
      <c r="D30" s="84"/>
      <c r="E30" s="85"/>
    </row>
    <row r="31" spans="1:5" ht="25.5">
      <c r="A31" s="219"/>
      <c r="B31" s="108" t="s">
        <v>32</v>
      </c>
      <c r="C31" s="98" t="s">
        <v>3</v>
      </c>
      <c r="D31" s="84"/>
      <c r="E31" s="85"/>
    </row>
    <row r="32" spans="1:5" ht="28.5" customHeight="1">
      <c r="A32" s="97" t="s">
        <v>58</v>
      </c>
      <c r="B32" s="102" t="s">
        <v>206</v>
      </c>
      <c r="C32" s="98" t="s">
        <v>48</v>
      </c>
      <c r="D32" s="84"/>
      <c r="E32" s="85"/>
    </row>
    <row r="33" spans="1:5" ht="25.5">
      <c r="A33" s="213" t="s">
        <v>56</v>
      </c>
      <c r="B33" s="82" t="s">
        <v>207</v>
      </c>
      <c r="C33" s="98" t="s">
        <v>47</v>
      </c>
      <c r="D33" s="84"/>
      <c r="E33" s="85"/>
    </row>
    <row r="34" spans="1:5" ht="12.75">
      <c r="A34" s="214"/>
      <c r="B34" s="209" t="s">
        <v>216</v>
      </c>
      <c r="C34" s="210"/>
      <c r="D34" s="210"/>
      <c r="E34" s="211"/>
    </row>
    <row r="35" spans="1:5" ht="12.75">
      <c r="A35" s="214"/>
      <c r="B35" s="82" t="s">
        <v>51</v>
      </c>
      <c r="C35" s="98" t="s">
        <v>47</v>
      </c>
      <c r="D35" s="84"/>
      <c r="E35" s="86"/>
    </row>
    <row r="36" spans="1:5" ht="25.5">
      <c r="A36" s="214"/>
      <c r="B36" s="82" t="s">
        <v>269</v>
      </c>
      <c r="C36" s="98"/>
      <c r="D36" s="84"/>
      <c r="E36" s="86"/>
    </row>
    <row r="37" spans="1:5" ht="12.75">
      <c r="A37" s="214"/>
      <c r="B37" s="216" t="s">
        <v>89</v>
      </c>
      <c r="C37" s="217"/>
      <c r="D37" s="217"/>
      <c r="E37" s="218"/>
    </row>
    <row r="38" spans="1:5" ht="12.75">
      <c r="A38" s="214"/>
      <c r="B38" s="112" t="s">
        <v>25</v>
      </c>
      <c r="C38" s="98" t="s">
        <v>47</v>
      </c>
      <c r="D38" s="84"/>
      <c r="E38" s="86"/>
    </row>
    <row r="39" spans="1:5" ht="12.75">
      <c r="A39" s="214"/>
      <c r="B39" s="112" t="s">
        <v>26</v>
      </c>
      <c r="C39" s="98" t="s">
        <v>47</v>
      </c>
      <c r="D39" s="84"/>
      <c r="E39" s="86"/>
    </row>
    <row r="40" spans="1:5" ht="12.75">
      <c r="A40" s="214"/>
      <c r="B40" s="112" t="s">
        <v>20</v>
      </c>
      <c r="C40" s="98" t="s">
        <v>47</v>
      </c>
      <c r="D40" s="84"/>
      <c r="E40" s="86"/>
    </row>
    <row r="41" spans="1:5" ht="12.75" customHeight="1">
      <c r="A41" s="214"/>
      <c r="B41" s="112" t="s">
        <v>27</v>
      </c>
      <c r="C41" s="98" t="s">
        <v>47</v>
      </c>
      <c r="D41" s="84"/>
      <c r="E41" s="86"/>
    </row>
    <row r="42" spans="1:5" ht="12.75">
      <c r="A42" s="214"/>
      <c r="B42" s="112" t="s">
        <v>19</v>
      </c>
      <c r="C42" s="98" t="s">
        <v>47</v>
      </c>
      <c r="D42" s="84"/>
      <c r="E42" s="86"/>
    </row>
    <row r="43" spans="1:5" ht="36" customHeight="1">
      <c r="A43" s="214"/>
      <c r="B43" s="112" t="s">
        <v>28</v>
      </c>
      <c r="C43" s="98" t="s">
        <v>47</v>
      </c>
      <c r="D43" s="84"/>
      <c r="E43" s="86"/>
    </row>
    <row r="44" spans="1:5" ht="11.25" customHeight="1">
      <c r="A44" s="214"/>
      <c r="B44" s="112" t="s">
        <v>29</v>
      </c>
      <c r="C44" s="98" t="s">
        <v>47</v>
      </c>
      <c r="D44" s="84"/>
      <c r="E44" s="86"/>
    </row>
    <row r="45" spans="1:5" ht="12.75">
      <c r="A45" s="214"/>
      <c r="B45" s="112" t="s">
        <v>24</v>
      </c>
      <c r="C45" s="98" t="s">
        <v>47</v>
      </c>
      <c r="D45" s="84"/>
      <c r="E45" s="86"/>
    </row>
    <row r="46" spans="1:5" ht="12.75">
      <c r="A46" s="214"/>
      <c r="B46" s="112" t="s">
        <v>30</v>
      </c>
      <c r="C46" s="98" t="s">
        <v>47</v>
      </c>
      <c r="D46" s="84"/>
      <c r="E46" s="86"/>
    </row>
    <row r="47" spans="1:5" ht="25.5">
      <c r="A47" s="214"/>
      <c r="B47" s="112" t="s">
        <v>31</v>
      </c>
      <c r="C47" s="98" t="s">
        <v>47</v>
      </c>
      <c r="D47" s="84"/>
      <c r="E47" s="86"/>
    </row>
    <row r="48" spans="1:5" ht="24" customHeight="1">
      <c r="A48" s="219"/>
      <c r="B48" s="112" t="s">
        <v>32</v>
      </c>
      <c r="C48" s="98" t="s">
        <v>47</v>
      </c>
      <c r="D48" s="84"/>
      <c r="E48" s="86"/>
    </row>
    <row r="49" spans="1:5" ht="25.5">
      <c r="A49" s="213" t="s">
        <v>59</v>
      </c>
      <c r="B49" s="82" t="s">
        <v>208</v>
      </c>
      <c r="C49" s="83" t="s">
        <v>17</v>
      </c>
      <c r="D49" s="84">
        <v>30752</v>
      </c>
      <c r="E49" s="96">
        <v>103.8</v>
      </c>
    </row>
    <row r="50" spans="1:5" ht="12.75">
      <c r="A50" s="214"/>
      <c r="B50" s="206" t="s">
        <v>86</v>
      </c>
      <c r="C50" s="207"/>
      <c r="D50" s="207"/>
      <c r="E50" s="208"/>
    </row>
    <row r="51" spans="1:5" ht="12.75">
      <c r="A51" s="214"/>
      <c r="B51" s="111" t="s">
        <v>25</v>
      </c>
      <c r="C51" s="83" t="s">
        <v>17</v>
      </c>
      <c r="D51" s="84"/>
      <c r="E51" s="86"/>
    </row>
    <row r="52" spans="1:5" ht="12.75">
      <c r="A52" s="214"/>
      <c r="B52" s="111" t="s">
        <v>293</v>
      </c>
      <c r="C52" s="83" t="s">
        <v>17</v>
      </c>
      <c r="D52" s="84"/>
      <c r="E52" s="96"/>
    </row>
    <row r="53" spans="1:5" ht="12.75">
      <c r="A53" s="214"/>
      <c r="B53" s="111" t="s">
        <v>20</v>
      </c>
      <c r="C53" s="83" t="s">
        <v>17</v>
      </c>
      <c r="D53" s="84">
        <v>26195</v>
      </c>
      <c r="E53" s="96">
        <v>109.7</v>
      </c>
    </row>
    <row r="54" spans="1:5" ht="12.75" customHeight="1">
      <c r="A54" s="214"/>
      <c r="B54" s="111" t="s">
        <v>27</v>
      </c>
      <c r="C54" s="83" t="s">
        <v>17</v>
      </c>
      <c r="D54" s="84"/>
      <c r="E54" s="96"/>
    </row>
    <row r="55" spans="1:5" ht="12.75">
      <c r="A55" s="214"/>
      <c r="B55" s="111" t="s">
        <v>19</v>
      </c>
      <c r="C55" s="83" t="s">
        <v>17</v>
      </c>
      <c r="D55" s="84"/>
      <c r="E55" s="96"/>
    </row>
    <row r="56" spans="1:9" ht="36.75" customHeight="1">
      <c r="A56" s="214"/>
      <c r="B56" s="111" t="s">
        <v>28</v>
      </c>
      <c r="C56" s="83" t="s">
        <v>17</v>
      </c>
      <c r="D56" s="84"/>
      <c r="E56" s="96"/>
      <c r="I56" s="90"/>
    </row>
    <row r="57" spans="1:5" ht="12.75">
      <c r="A57" s="214"/>
      <c r="B57" s="111" t="s">
        <v>29</v>
      </c>
      <c r="C57" s="83" t="s">
        <v>17</v>
      </c>
      <c r="D57" s="84"/>
      <c r="E57" s="96"/>
    </row>
    <row r="58" spans="1:5" ht="12.75">
      <c r="A58" s="214"/>
      <c r="B58" s="111" t="s">
        <v>24</v>
      </c>
      <c r="C58" s="83" t="s">
        <v>17</v>
      </c>
      <c r="D58" s="84"/>
      <c r="E58" s="96"/>
    </row>
    <row r="59" spans="1:5" ht="12.75">
      <c r="A59" s="214"/>
      <c r="B59" s="111" t="s">
        <v>30</v>
      </c>
      <c r="C59" s="83" t="s">
        <v>17</v>
      </c>
      <c r="D59" s="84"/>
      <c r="E59" s="96"/>
    </row>
    <row r="60" spans="1:5" ht="25.5">
      <c r="A60" s="214"/>
      <c r="B60" s="111" t="s">
        <v>31</v>
      </c>
      <c r="C60" s="83" t="s">
        <v>17</v>
      </c>
      <c r="D60" s="84"/>
      <c r="E60" s="96"/>
    </row>
    <row r="61" spans="1:5" ht="26.25" thickBot="1">
      <c r="A61" s="215"/>
      <c r="B61" s="113" t="s">
        <v>32</v>
      </c>
      <c r="C61" s="114" t="s">
        <v>17</v>
      </c>
      <c r="D61" s="103"/>
      <c r="E61" s="115"/>
    </row>
    <row r="62" spans="1:5" ht="15.75" customHeight="1" thickBot="1">
      <c r="A62" s="187" t="s">
        <v>228</v>
      </c>
      <c r="B62" s="188"/>
      <c r="C62" s="188"/>
      <c r="D62" s="188"/>
      <c r="E62" s="191"/>
    </row>
    <row r="63" spans="1:5" ht="66.75" customHeight="1">
      <c r="A63" s="116" t="s">
        <v>52</v>
      </c>
      <c r="B63" s="105" t="s">
        <v>94</v>
      </c>
      <c r="C63" s="117" t="s">
        <v>60</v>
      </c>
      <c r="D63" s="118">
        <v>1165642</v>
      </c>
      <c r="E63" s="119">
        <v>121.3</v>
      </c>
    </row>
    <row r="64" spans="1:5" ht="37.5" customHeight="1">
      <c r="A64" s="98" t="s">
        <v>61</v>
      </c>
      <c r="B64" s="120" t="s">
        <v>196</v>
      </c>
      <c r="C64" s="98" t="s">
        <v>88</v>
      </c>
      <c r="D64" s="84"/>
      <c r="E64" s="121"/>
    </row>
    <row r="65" spans="1:5" s="122" customFormat="1" ht="14.25" customHeight="1" thickBot="1">
      <c r="A65" s="212" t="s">
        <v>209</v>
      </c>
      <c r="B65" s="189"/>
      <c r="C65" s="189"/>
      <c r="D65" s="189"/>
      <c r="E65" s="190"/>
    </row>
    <row r="66" spans="1:5" ht="25.5">
      <c r="A66" s="220" t="s">
        <v>62</v>
      </c>
      <c r="B66" s="123" t="s">
        <v>95</v>
      </c>
      <c r="C66" s="117" t="s">
        <v>60</v>
      </c>
      <c r="D66" s="107"/>
      <c r="E66" s="124"/>
    </row>
    <row r="67" spans="1:5" ht="12.75">
      <c r="A67" s="214"/>
      <c r="B67" s="221" t="s">
        <v>87</v>
      </c>
      <c r="C67" s="222"/>
      <c r="D67" s="222"/>
      <c r="E67" s="223"/>
    </row>
    <row r="68" spans="1:5" ht="12.75">
      <c r="A68" s="214"/>
      <c r="B68" s="125" t="s">
        <v>6</v>
      </c>
      <c r="C68" s="83" t="s">
        <v>60</v>
      </c>
      <c r="D68" s="84"/>
      <c r="E68" s="86"/>
    </row>
    <row r="69" spans="1:5" ht="13.5" thickBot="1">
      <c r="A69" s="219"/>
      <c r="B69" s="125" t="s">
        <v>7</v>
      </c>
      <c r="C69" s="83" t="s">
        <v>60</v>
      </c>
      <c r="D69" s="84"/>
      <c r="E69" s="86"/>
    </row>
    <row r="70" spans="1:5" ht="27" customHeight="1">
      <c r="A70" s="213" t="s">
        <v>63</v>
      </c>
      <c r="B70" s="123" t="s">
        <v>8</v>
      </c>
      <c r="C70" s="123"/>
      <c r="D70" s="126"/>
      <c r="E70" s="123"/>
    </row>
    <row r="71" spans="1:5" ht="12" customHeight="1">
      <c r="A71" s="214"/>
      <c r="B71" s="121" t="s">
        <v>9</v>
      </c>
      <c r="C71" s="98" t="s">
        <v>88</v>
      </c>
      <c r="D71" s="84"/>
      <c r="E71" s="86"/>
    </row>
    <row r="72" spans="1:5" ht="12.75">
      <c r="A72" s="214"/>
      <c r="B72" s="121" t="s">
        <v>10</v>
      </c>
      <c r="C72" s="98" t="s">
        <v>88</v>
      </c>
      <c r="D72" s="84"/>
      <c r="E72" s="86"/>
    </row>
    <row r="73" spans="1:5" ht="12" customHeight="1">
      <c r="A73" s="214"/>
      <c r="B73" s="121" t="s">
        <v>14</v>
      </c>
      <c r="C73" s="98" t="s">
        <v>88</v>
      </c>
      <c r="D73" s="84"/>
      <c r="E73" s="86"/>
    </row>
    <row r="74" spans="1:5" ht="11.25" customHeight="1">
      <c r="A74" s="214"/>
      <c r="B74" s="121" t="s">
        <v>13</v>
      </c>
      <c r="C74" s="98" t="s">
        <v>88</v>
      </c>
      <c r="D74" s="84"/>
      <c r="E74" s="86"/>
    </row>
    <row r="75" spans="1:5" ht="10.5" customHeight="1">
      <c r="A75" s="214"/>
      <c r="B75" s="121" t="s">
        <v>11</v>
      </c>
      <c r="C75" s="98" t="s">
        <v>16</v>
      </c>
      <c r="D75" s="84"/>
      <c r="E75" s="86"/>
    </row>
    <row r="76" spans="1:5" ht="12" customHeight="1" thickBot="1">
      <c r="A76" s="219"/>
      <c r="B76" s="121" t="s">
        <v>12</v>
      </c>
      <c r="C76" s="98" t="s">
        <v>15</v>
      </c>
      <c r="D76" s="84"/>
      <c r="E76" s="86"/>
    </row>
    <row r="77" spans="1:5" ht="15.75" customHeight="1" thickBot="1">
      <c r="A77" s="187" t="s">
        <v>229</v>
      </c>
      <c r="B77" s="188"/>
      <c r="C77" s="188"/>
      <c r="D77" s="230"/>
      <c r="E77" s="231"/>
    </row>
    <row r="78" spans="1:5" ht="12.75">
      <c r="A78" s="116" t="s">
        <v>198</v>
      </c>
      <c r="B78" s="127" t="s">
        <v>66</v>
      </c>
      <c r="C78" s="117" t="s">
        <v>18</v>
      </c>
      <c r="D78" s="128">
        <v>424986</v>
      </c>
      <c r="E78" s="128">
        <v>112.6</v>
      </c>
    </row>
    <row r="79" spans="1:5" ht="12.75">
      <c r="A79" s="97" t="s">
        <v>53</v>
      </c>
      <c r="B79" s="102" t="s">
        <v>67</v>
      </c>
      <c r="C79" s="83" t="s">
        <v>18</v>
      </c>
      <c r="D79" s="84"/>
      <c r="E79" s="121"/>
    </row>
    <row r="80" spans="1:5" ht="13.5" thickBot="1">
      <c r="A80" s="129" t="s">
        <v>65</v>
      </c>
      <c r="B80" s="130" t="s">
        <v>68</v>
      </c>
      <c r="C80" s="131" t="s">
        <v>18</v>
      </c>
      <c r="D80" s="132">
        <v>9088</v>
      </c>
      <c r="E80" s="132">
        <v>44.9</v>
      </c>
    </row>
    <row r="81" spans="1:5" ht="15.75" customHeight="1" thickBot="1">
      <c r="A81" s="187" t="s">
        <v>230</v>
      </c>
      <c r="B81" s="188"/>
      <c r="C81" s="188"/>
      <c r="D81" s="188"/>
      <c r="E81" s="191"/>
    </row>
    <row r="82" spans="1:5" ht="12.75">
      <c r="A82" s="220" t="s">
        <v>54</v>
      </c>
      <c r="B82" s="93" t="s">
        <v>210</v>
      </c>
      <c r="C82" s="133" t="s">
        <v>64</v>
      </c>
      <c r="D82" s="95">
        <v>1754</v>
      </c>
      <c r="E82" s="134">
        <v>46.8</v>
      </c>
    </row>
    <row r="83" spans="1:5" ht="12.75">
      <c r="A83" s="214"/>
      <c r="B83" s="209" t="s">
        <v>89</v>
      </c>
      <c r="C83" s="210"/>
      <c r="D83" s="210"/>
      <c r="E83" s="211"/>
    </row>
    <row r="84" spans="1:5" ht="12.75">
      <c r="A84" s="214"/>
      <c r="B84" s="135" t="s">
        <v>25</v>
      </c>
      <c r="C84" s="83" t="s">
        <v>18</v>
      </c>
      <c r="D84" s="84"/>
      <c r="E84" s="86"/>
    </row>
    <row r="85" spans="1:5" ht="12.75">
      <c r="A85" s="214"/>
      <c r="B85" s="135" t="s">
        <v>26</v>
      </c>
      <c r="C85" s="83" t="s">
        <v>18</v>
      </c>
      <c r="D85" s="84"/>
      <c r="E85" s="86"/>
    </row>
    <row r="86" spans="1:5" ht="12.75">
      <c r="A86" s="214"/>
      <c r="B86" s="135" t="s">
        <v>20</v>
      </c>
      <c r="C86" s="83" t="s">
        <v>18</v>
      </c>
      <c r="D86" s="84"/>
      <c r="E86" s="86"/>
    </row>
    <row r="87" spans="1:5" ht="25.5" customHeight="1">
      <c r="A87" s="214"/>
      <c r="B87" s="135" t="s">
        <v>27</v>
      </c>
      <c r="C87" s="83" t="s">
        <v>18</v>
      </c>
      <c r="D87" s="84"/>
      <c r="E87" s="86"/>
    </row>
    <row r="88" spans="1:5" ht="12.75">
      <c r="A88" s="214"/>
      <c r="B88" s="135" t="s">
        <v>19</v>
      </c>
      <c r="C88" s="83" t="s">
        <v>18</v>
      </c>
      <c r="D88" s="84"/>
      <c r="E88" s="86"/>
    </row>
    <row r="89" spans="1:5" ht="37.5" customHeight="1">
      <c r="A89" s="214"/>
      <c r="B89" s="135" t="s">
        <v>28</v>
      </c>
      <c r="C89" s="83" t="s">
        <v>18</v>
      </c>
      <c r="D89" s="84"/>
      <c r="E89" s="86"/>
    </row>
    <row r="90" spans="1:5" ht="12.75">
      <c r="A90" s="214"/>
      <c r="B90" s="135" t="s">
        <v>29</v>
      </c>
      <c r="C90" s="83" t="s">
        <v>18</v>
      </c>
      <c r="D90" s="84"/>
      <c r="E90" s="86"/>
    </row>
    <row r="91" spans="1:5" ht="12.75">
      <c r="A91" s="214"/>
      <c r="B91" s="108" t="s">
        <v>24</v>
      </c>
      <c r="C91" s="83" t="s">
        <v>18</v>
      </c>
      <c r="D91" s="84">
        <v>899</v>
      </c>
      <c r="E91" s="86">
        <v>31.5</v>
      </c>
    </row>
    <row r="92" spans="1:5" ht="12.75">
      <c r="A92" s="214"/>
      <c r="B92" s="108" t="s">
        <v>30</v>
      </c>
      <c r="C92" s="83" t="s">
        <v>18</v>
      </c>
      <c r="D92" s="84"/>
      <c r="E92" s="86"/>
    </row>
    <row r="93" spans="1:5" ht="25.5">
      <c r="A93" s="214"/>
      <c r="B93" s="108" t="s">
        <v>31</v>
      </c>
      <c r="C93" s="83" t="s">
        <v>18</v>
      </c>
      <c r="D93" s="84"/>
      <c r="E93" s="86"/>
    </row>
    <row r="94" spans="1:5" ht="25.5">
      <c r="A94" s="219"/>
      <c r="B94" s="136" t="s">
        <v>32</v>
      </c>
      <c r="C94" s="83" t="s">
        <v>18</v>
      </c>
      <c r="D94" s="84">
        <v>28</v>
      </c>
      <c r="E94" s="86">
        <v>186.7</v>
      </c>
    </row>
    <row r="95" spans="1:5" ht="24" customHeight="1">
      <c r="A95" s="213" t="s">
        <v>55</v>
      </c>
      <c r="B95" s="82" t="s">
        <v>217</v>
      </c>
      <c r="C95" s="83" t="s">
        <v>18</v>
      </c>
      <c r="D95" s="84">
        <v>610</v>
      </c>
      <c r="E95" s="85"/>
    </row>
    <row r="96" spans="1:5" ht="12.75">
      <c r="A96" s="214"/>
      <c r="B96" s="209" t="s">
        <v>86</v>
      </c>
      <c r="C96" s="210"/>
      <c r="D96" s="210"/>
      <c r="E96" s="211"/>
    </row>
    <row r="97" spans="1:5" ht="12.75">
      <c r="A97" s="214"/>
      <c r="B97" s="82" t="s">
        <v>158</v>
      </c>
      <c r="C97" s="83" t="s">
        <v>18</v>
      </c>
      <c r="D97" s="84"/>
      <c r="E97" s="86"/>
    </row>
    <row r="98" spans="1:6" ht="12" customHeight="1">
      <c r="A98" s="214"/>
      <c r="B98" s="82" t="s">
        <v>159</v>
      </c>
      <c r="C98" s="83" t="s">
        <v>18</v>
      </c>
      <c r="D98" s="84">
        <v>326</v>
      </c>
      <c r="E98" s="86"/>
      <c r="F98" s="90"/>
    </row>
    <row r="99" spans="1:5" ht="12" customHeight="1">
      <c r="A99" s="214"/>
      <c r="B99" s="82" t="s">
        <v>160</v>
      </c>
      <c r="C99" s="83" t="s">
        <v>18</v>
      </c>
      <c r="D99" s="84">
        <v>284</v>
      </c>
      <c r="E99" s="86"/>
    </row>
    <row r="100" spans="1:5" ht="11.25" customHeight="1">
      <c r="A100" s="214"/>
      <c r="B100" s="82" t="s">
        <v>215</v>
      </c>
      <c r="C100" s="83" t="s">
        <v>18</v>
      </c>
      <c r="D100" s="84">
        <v>0.8</v>
      </c>
      <c r="E100" s="86"/>
    </row>
    <row r="101" spans="1:5" ht="12" customHeight="1">
      <c r="A101" s="219"/>
      <c r="B101" s="82" t="s">
        <v>161</v>
      </c>
      <c r="C101" s="83" t="s">
        <v>18</v>
      </c>
      <c r="D101" s="84">
        <v>99.2</v>
      </c>
      <c r="E101" s="86"/>
    </row>
    <row r="102" spans="1:5" ht="12" customHeight="1">
      <c r="A102" s="172" t="s">
        <v>69</v>
      </c>
      <c r="B102" s="137" t="s">
        <v>157</v>
      </c>
      <c r="C102" s="83" t="s">
        <v>18</v>
      </c>
      <c r="D102" s="138"/>
      <c r="E102" s="139"/>
    </row>
    <row r="103" spans="1:5" ht="16.5" customHeight="1">
      <c r="A103" s="172" t="s">
        <v>155</v>
      </c>
      <c r="B103" s="121" t="s">
        <v>40</v>
      </c>
      <c r="C103" s="98" t="s">
        <v>35</v>
      </c>
      <c r="D103" s="138"/>
      <c r="E103" s="139"/>
    </row>
    <row r="104" spans="1:5" ht="13.5" customHeight="1" thickBot="1">
      <c r="A104" s="129" t="s">
        <v>211</v>
      </c>
      <c r="B104" s="82" t="s">
        <v>41</v>
      </c>
      <c r="C104" s="98" t="s">
        <v>214</v>
      </c>
      <c r="D104" s="138"/>
      <c r="E104" s="139"/>
    </row>
    <row r="105" spans="1:5" ht="15.75" customHeight="1" thickBot="1">
      <c r="A105" s="187" t="s">
        <v>231</v>
      </c>
      <c r="B105" s="188"/>
      <c r="C105" s="188"/>
      <c r="D105" s="188"/>
      <c r="E105" s="191"/>
    </row>
    <row r="106" spans="1:5" ht="32.25" customHeight="1">
      <c r="A106" s="220" t="s">
        <v>249</v>
      </c>
      <c r="B106" s="140" t="s">
        <v>236</v>
      </c>
      <c r="C106" s="133" t="s">
        <v>18</v>
      </c>
      <c r="D106" s="95"/>
      <c r="E106" s="141"/>
    </row>
    <row r="107" spans="1:5" ht="12.75">
      <c r="A107" s="214"/>
      <c r="B107" s="209" t="s">
        <v>212</v>
      </c>
      <c r="C107" s="210"/>
      <c r="D107" s="210"/>
      <c r="E107" s="211"/>
    </row>
    <row r="108" spans="1:5" ht="12.75">
      <c r="A108" s="214"/>
      <c r="B108" s="82" t="s">
        <v>20</v>
      </c>
      <c r="C108" s="83" t="s">
        <v>18</v>
      </c>
      <c r="D108" s="84"/>
      <c r="E108" s="86"/>
    </row>
    <row r="109" spans="1:5" ht="12.75">
      <c r="A109" s="214"/>
      <c r="B109" s="82" t="s">
        <v>21</v>
      </c>
      <c r="C109" s="83" t="s">
        <v>18</v>
      </c>
      <c r="D109" s="84"/>
      <c r="E109" s="86"/>
    </row>
    <row r="110" spans="1:5" ht="12.75">
      <c r="A110" s="219"/>
      <c r="B110" s="82" t="s">
        <v>19</v>
      </c>
      <c r="C110" s="83" t="s">
        <v>18</v>
      </c>
      <c r="D110" s="84"/>
      <c r="E110" s="86"/>
    </row>
    <row r="111" spans="1:5" ht="12.75">
      <c r="A111" s="227" t="s">
        <v>250</v>
      </c>
      <c r="B111" s="224" t="s">
        <v>80</v>
      </c>
      <c r="C111" s="225"/>
      <c r="D111" s="225"/>
      <c r="E111" s="226"/>
    </row>
    <row r="112" spans="1:5" ht="12.75">
      <c r="A112" s="228"/>
      <c r="B112" s="82" t="s">
        <v>238</v>
      </c>
      <c r="C112" s="83" t="s">
        <v>81</v>
      </c>
      <c r="D112" s="84"/>
      <c r="E112" s="86"/>
    </row>
    <row r="113" spans="1:5" ht="12.75">
      <c r="A113" s="228"/>
      <c r="B113" s="82" t="s">
        <v>237</v>
      </c>
      <c r="C113" s="83" t="s">
        <v>81</v>
      </c>
      <c r="D113" s="84"/>
      <c r="E113" s="86"/>
    </row>
    <row r="114" spans="1:5" ht="12.75" customHeight="1" thickBot="1">
      <c r="A114" s="229"/>
      <c r="B114" s="137" t="s">
        <v>263</v>
      </c>
      <c r="C114" s="131" t="s">
        <v>81</v>
      </c>
      <c r="D114" s="138"/>
      <c r="E114" s="139"/>
    </row>
    <row r="115" spans="1:5" ht="34.5" customHeight="1" thickBot="1">
      <c r="A115" s="187" t="s">
        <v>219</v>
      </c>
      <c r="B115" s="188"/>
      <c r="C115" s="188"/>
      <c r="D115" s="188"/>
      <c r="E115" s="191"/>
    </row>
    <row r="116" spans="1:6" ht="15" customHeight="1">
      <c r="A116" s="220" t="s">
        <v>70</v>
      </c>
      <c r="B116" s="142" t="s">
        <v>246</v>
      </c>
      <c r="C116" s="117" t="s">
        <v>18</v>
      </c>
      <c r="D116" s="143">
        <f>D118+D126</f>
        <v>75347</v>
      </c>
      <c r="E116" s="144">
        <f>D116/65216*100</f>
        <v>115.5345314033366</v>
      </c>
      <c r="F116" s="90"/>
    </row>
    <row r="117" spans="1:5" ht="13.5" thickBot="1">
      <c r="A117" s="234"/>
      <c r="B117" s="209" t="s">
        <v>86</v>
      </c>
      <c r="C117" s="210"/>
      <c r="D117" s="210"/>
      <c r="E117" s="211"/>
    </row>
    <row r="118" spans="1:6" ht="12.75">
      <c r="A118" s="234"/>
      <c r="B118" s="145" t="s">
        <v>223</v>
      </c>
      <c r="C118" s="83" t="s">
        <v>18</v>
      </c>
      <c r="D118" s="87">
        <f>D120+D122+D123+D121+D125</f>
        <v>15383</v>
      </c>
      <c r="E118" s="144">
        <f>D118/13780*100</f>
        <v>111.63280116110306</v>
      </c>
      <c r="F118" s="90"/>
    </row>
    <row r="119" spans="1:5" ht="12.75">
      <c r="A119" s="234"/>
      <c r="B119" s="82" t="s">
        <v>86</v>
      </c>
      <c r="C119" s="83"/>
      <c r="D119" s="84"/>
      <c r="E119" s="86"/>
    </row>
    <row r="120" spans="1:5" ht="12.75">
      <c r="A120" s="234"/>
      <c r="B120" s="82" t="s">
        <v>245</v>
      </c>
      <c r="C120" s="83" t="s">
        <v>18</v>
      </c>
      <c r="D120" s="84">
        <v>9232</v>
      </c>
      <c r="E120" s="84">
        <f>D120/8622*100</f>
        <v>107.07492461145907</v>
      </c>
    </row>
    <row r="121" spans="1:5" ht="12.75">
      <c r="A121" s="234"/>
      <c r="B121" s="82" t="s">
        <v>272</v>
      </c>
      <c r="C121" s="83" t="s">
        <v>18</v>
      </c>
      <c r="D121" s="84">
        <v>1204</v>
      </c>
      <c r="E121" s="84">
        <f>D121/1120*100</f>
        <v>107.5</v>
      </c>
    </row>
    <row r="122" spans="1:5" ht="12.75" customHeight="1">
      <c r="A122" s="234"/>
      <c r="B122" s="82" t="s">
        <v>221</v>
      </c>
      <c r="C122" s="83" t="s">
        <v>18</v>
      </c>
      <c r="D122" s="84">
        <v>0</v>
      </c>
      <c r="E122" s="84">
        <f>D122/35*100</f>
        <v>0</v>
      </c>
    </row>
    <row r="123" spans="1:5" ht="13.5" thickBot="1">
      <c r="A123" s="234"/>
      <c r="B123" s="82" t="s">
        <v>22</v>
      </c>
      <c r="C123" s="83" t="s">
        <v>18</v>
      </c>
      <c r="D123" s="84">
        <v>4947</v>
      </c>
      <c r="E123" s="84">
        <f>D123/3941*100</f>
        <v>125.52651611266177</v>
      </c>
    </row>
    <row r="124" spans="1:5" ht="11.25" customHeight="1">
      <c r="A124" s="234"/>
      <c r="B124" s="82" t="s">
        <v>224</v>
      </c>
      <c r="C124" s="83" t="s">
        <v>18</v>
      </c>
      <c r="D124" s="84"/>
      <c r="E124" s="144"/>
    </row>
    <row r="125" spans="1:5" ht="27" customHeight="1">
      <c r="A125" s="234"/>
      <c r="B125" s="82" t="s">
        <v>247</v>
      </c>
      <c r="C125" s="83" t="s">
        <v>18</v>
      </c>
      <c r="D125" s="84">
        <v>0</v>
      </c>
      <c r="E125" s="84">
        <f>D125/37596*100</f>
        <v>0</v>
      </c>
    </row>
    <row r="126" spans="1:5" ht="15" customHeight="1">
      <c r="A126" s="234"/>
      <c r="B126" s="145" t="s">
        <v>225</v>
      </c>
      <c r="C126" s="83" t="s">
        <v>18</v>
      </c>
      <c r="D126" s="87">
        <f>D127+D128+D129+D130+D131+D132</f>
        <v>59964</v>
      </c>
      <c r="E126" s="87">
        <f>D126/93703*100</f>
        <v>63.99368216599255</v>
      </c>
    </row>
    <row r="127" spans="1:5" ht="27" customHeight="1">
      <c r="A127" s="234"/>
      <c r="B127" s="82" t="s">
        <v>220</v>
      </c>
      <c r="C127" s="83" t="s">
        <v>18</v>
      </c>
      <c r="D127" s="84">
        <v>16502</v>
      </c>
      <c r="E127" s="84">
        <f>D127/15537*100</f>
        <v>106.21098024071571</v>
      </c>
    </row>
    <row r="128" spans="1:5" ht="27" customHeight="1">
      <c r="A128" s="234"/>
      <c r="B128" s="146" t="s">
        <v>90</v>
      </c>
      <c r="C128" s="83" t="s">
        <v>18</v>
      </c>
      <c r="D128" s="84">
        <v>0</v>
      </c>
      <c r="E128" s="84">
        <f>D128/91*100</f>
        <v>0</v>
      </c>
    </row>
    <row r="129" spans="1:5" ht="27" customHeight="1">
      <c r="A129" s="234"/>
      <c r="B129" s="147" t="s">
        <v>71</v>
      </c>
      <c r="C129" s="83" t="s">
        <v>18</v>
      </c>
      <c r="D129" s="84">
        <v>1677</v>
      </c>
      <c r="E129" s="84">
        <f>D129/2296*100</f>
        <v>73.04006968641114</v>
      </c>
    </row>
    <row r="130" spans="1:5" ht="15.75" customHeight="1">
      <c r="A130" s="234"/>
      <c r="B130" s="88" t="s">
        <v>232</v>
      </c>
      <c r="C130" s="83" t="s">
        <v>18</v>
      </c>
      <c r="D130" s="84">
        <v>185</v>
      </c>
      <c r="E130" s="84">
        <f>D130/53*100</f>
        <v>349.05660377358487</v>
      </c>
    </row>
    <row r="131" spans="1:5" ht="12.75">
      <c r="A131" s="234"/>
      <c r="B131" s="148" t="s">
        <v>72</v>
      </c>
      <c r="C131" s="83" t="s">
        <v>18</v>
      </c>
      <c r="D131" s="84">
        <v>1781</v>
      </c>
      <c r="E131" s="84">
        <f>D131/1783*100</f>
        <v>99.88782950084128</v>
      </c>
    </row>
    <row r="132" spans="1:5" ht="28.5" customHeight="1">
      <c r="A132" s="234"/>
      <c r="B132" s="148" t="s">
        <v>235</v>
      </c>
      <c r="C132" s="83" t="s">
        <v>18</v>
      </c>
      <c r="D132" s="87">
        <v>39819</v>
      </c>
      <c r="E132" s="87">
        <f>D132/73943*100</f>
        <v>53.85093923697983</v>
      </c>
    </row>
    <row r="133" spans="1:5" ht="11.25" customHeight="1">
      <c r="A133" s="213" t="s">
        <v>79</v>
      </c>
      <c r="B133" s="149" t="s">
        <v>96</v>
      </c>
      <c r="C133" s="83" t="s">
        <v>18</v>
      </c>
      <c r="D133" s="87">
        <f>D134+D135+D136+D137+D138+D139+D140+D141+D142+D143+D144+D145+D146</f>
        <v>73186</v>
      </c>
      <c r="E133" s="150">
        <f>D133/169559*100</f>
        <v>43.16255698606385</v>
      </c>
    </row>
    <row r="134" spans="1:5" ht="12" customHeight="1">
      <c r="A134" s="234"/>
      <c r="B134" s="82" t="s">
        <v>23</v>
      </c>
      <c r="C134" s="83" t="s">
        <v>18</v>
      </c>
      <c r="D134" s="84">
        <v>14218</v>
      </c>
      <c r="E134" s="150">
        <f>D134/14329*100</f>
        <v>99.22534719799009</v>
      </c>
    </row>
    <row r="135" spans="1:5" ht="12" customHeight="1">
      <c r="A135" s="234"/>
      <c r="B135" s="151" t="s">
        <v>170</v>
      </c>
      <c r="C135" s="83" t="s">
        <v>18</v>
      </c>
      <c r="D135" s="84">
        <v>358</v>
      </c>
      <c r="E135" s="150">
        <f>D135/288*100</f>
        <v>124.30555555555556</v>
      </c>
    </row>
    <row r="136" spans="1:5" ht="25.5" customHeight="1">
      <c r="A136" s="234"/>
      <c r="B136" s="152" t="s">
        <v>171</v>
      </c>
      <c r="C136" s="83" t="s">
        <v>18</v>
      </c>
      <c r="D136" s="84">
        <v>130</v>
      </c>
      <c r="E136" s="150">
        <f>D136/139*100</f>
        <v>93.5251798561151</v>
      </c>
    </row>
    <row r="137" spans="1:5" ht="12" customHeight="1">
      <c r="A137" s="234"/>
      <c r="B137" s="151" t="s">
        <v>172</v>
      </c>
      <c r="C137" s="83" t="s">
        <v>18</v>
      </c>
      <c r="D137" s="84">
        <v>2180</v>
      </c>
      <c r="E137" s="150">
        <f>D137/5909*100</f>
        <v>36.892875275004236</v>
      </c>
    </row>
    <row r="138" spans="1:5" ht="12" customHeight="1">
      <c r="A138" s="234"/>
      <c r="B138" s="151" t="s">
        <v>173</v>
      </c>
      <c r="C138" s="83" t="s">
        <v>18</v>
      </c>
      <c r="D138" s="84">
        <v>36408</v>
      </c>
      <c r="E138" s="150">
        <f>D138/133014*100</f>
        <v>27.371554873923042</v>
      </c>
    </row>
    <row r="139" spans="1:5" ht="12.75">
      <c r="A139" s="234"/>
      <c r="B139" s="151" t="s">
        <v>222</v>
      </c>
      <c r="C139" s="83" t="s">
        <v>18</v>
      </c>
      <c r="D139" s="84">
        <v>0</v>
      </c>
      <c r="E139" s="150"/>
    </row>
    <row r="140" spans="1:5" ht="13.5" customHeight="1">
      <c r="A140" s="234"/>
      <c r="B140" s="151" t="s">
        <v>174</v>
      </c>
      <c r="C140" s="83" t="s">
        <v>18</v>
      </c>
      <c r="D140" s="84">
        <v>119</v>
      </c>
      <c r="E140" s="85">
        <f>D140/192*100</f>
        <v>61.979166666666664</v>
      </c>
    </row>
    <row r="141" spans="1:5" ht="12.75" customHeight="1">
      <c r="A141" s="234"/>
      <c r="B141" s="153" t="s">
        <v>264</v>
      </c>
      <c r="C141" s="83" t="s">
        <v>18</v>
      </c>
      <c r="D141" s="84">
        <v>9984</v>
      </c>
      <c r="E141" s="85">
        <f>D141/11245*100</f>
        <v>88.78612716763006</v>
      </c>
    </row>
    <row r="142" spans="1:5" ht="12.75" customHeight="1">
      <c r="A142" s="234"/>
      <c r="B142" s="152" t="s">
        <v>265</v>
      </c>
      <c r="C142" s="83" t="s">
        <v>18</v>
      </c>
      <c r="D142" s="84">
        <v>0</v>
      </c>
      <c r="E142" s="85"/>
    </row>
    <row r="143" spans="1:5" ht="12.75" customHeight="1">
      <c r="A143" s="234"/>
      <c r="B143" s="152" t="s">
        <v>175</v>
      </c>
      <c r="C143" s="83" t="s">
        <v>18</v>
      </c>
      <c r="D143" s="84">
        <v>8085</v>
      </c>
      <c r="E143" s="85">
        <f>D143/4443*100</f>
        <v>181.97164078325457</v>
      </c>
    </row>
    <row r="144" spans="1:5" ht="12.75" customHeight="1">
      <c r="A144" s="234"/>
      <c r="B144" s="152" t="s">
        <v>266</v>
      </c>
      <c r="C144" s="83" t="s">
        <v>18</v>
      </c>
      <c r="D144" s="84">
        <v>1704</v>
      </c>
      <c r="E144" s="85"/>
    </row>
    <row r="145" spans="1:5" ht="13.5" customHeight="1">
      <c r="A145" s="234"/>
      <c r="B145" s="152" t="s">
        <v>270</v>
      </c>
      <c r="C145" s="83" t="s">
        <v>18</v>
      </c>
      <c r="D145" s="84">
        <v>0</v>
      </c>
      <c r="E145" s="85"/>
    </row>
    <row r="146" spans="1:5" ht="13.5" customHeight="1">
      <c r="A146" s="234"/>
      <c r="B146" s="152" t="s">
        <v>267</v>
      </c>
      <c r="C146" s="83" t="s">
        <v>18</v>
      </c>
      <c r="D146" s="84">
        <v>0</v>
      </c>
      <c r="E146" s="86"/>
    </row>
    <row r="147" spans="1:5" ht="26.25" customHeight="1">
      <c r="A147" s="234"/>
      <c r="B147" s="154" t="s">
        <v>268</v>
      </c>
      <c r="C147" s="83" t="s">
        <v>18</v>
      </c>
      <c r="D147" s="84">
        <v>0</v>
      </c>
      <c r="E147" s="86"/>
    </row>
    <row r="148" spans="1:5" ht="27.75" customHeight="1">
      <c r="A148" s="172" t="s">
        <v>251</v>
      </c>
      <c r="B148" s="82" t="s">
        <v>98</v>
      </c>
      <c r="C148" s="83" t="s">
        <v>213</v>
      </c>
      <c r="D148" s="84"/>
      <c r="E148" s="86"/>
    </row>
    <row r="149" spans="1:5" ht="26.25" thickBot="1">
      <c r="A149" s="173" t="s">
        <v>252</v>
      </c>
      <c r="B149" s="155" t="s">
        <v>97</v>
      </c>
      <c r="C149" s="114" t="s">
        <v>213</v>
      </c>
      <c r="D149" s="103"/>
      <c r="E149" s="115"/>
    </row>
    <row r="150" spans="1:5" ht="19.5" customHeight="1" thickBot="1">
      <c r="A150" s="175"/>
      <c r="B150" s="232" t="s">
        <v>248</v>
      </c>
      <c r="C150" s="232"/>
      <c r="D150" s="232"/>
      <c r="E150" s="233"/>
    </row>
    <row r="151" spans="1:5" ht="53.25" customHeight="1" thickBot="1">
      <c r="A151" s="174" t="s">
        <v>73</v>
      </c>
      <c r="B151" s="156" t="s">
        <v>294</v>
      </c>
      <c r="C151" s="157" t="s">
        <v>34</v>
      </c>
      <c r="D151" s="158">
        <v>33.29</v>
      </c>
      <c r="E151" s="159">
        <v>24.84</v>
      </c>
    </row>
    <row r="152" spans="1:5" ht="21" customHeight="1" thickBot="1">
      <c r="A152" s="235" t="s">
        <v>218</v>
      </c>
      <c r="B152" s="232"/>
      <c r="C152" s="232"/>
      <c r="D152" s="232"/>
      <c r="E152" s="233"/>
    </row>
    <row r="153" spans="1:5" ht="25.5">
      <c r="A153" s="129" t="s">
        <v>74</v>
      </c>
      <c r="B153" s="137" t="s">
        <v>239</v>
      </c>
      <c r="C153" s="176" t="s">
        <v>36</v>
      </c>
      <c r="D153" s="177" t="s">
        <v>309</v>
      </c>
      <c r="E153" s="178" t="s">
        <v>310</v>
      </c>
    </row>
    <row r="154" spans="1:5" ht="15.75" customHeight="1">
      <c r="A154" s="160"/>
      <c r="B154" s="179" t="s">
        <v>240</v>
      </c>
      <c r="C154" s="98" t="s">
        <v>36</v>
      </c>
      <c r="D154" s="180" t="s">
        <v>306</v>
      </c>
      <c r="E154" s="181" t="s">
        <v>311</v>
      </c>
    </row>
    <row r="155" spans="1:5" ht="15" customHeight="1">
      <c r="A155" s="161" t="s">
        <v>253</v>
      </c>
      <c r="B155" s="182" t="s">
        <v>37</v>
      </c>
      <c r="C155" s="94" t="s">
        <v>38</v>
      </c>
      <c r="D155" s="183">
        <v>35</v>
      </c>
      <c r="E155" s="162">
        <v>35</v>
      </c>
    </row>
    <row r="156" spans="1:5" ht="16.5" customHeight="1">
      <c r="A156" s="161" t="s">
        <v>254</v>
      </c>
      <c r="B156" s="121" t="s">
        <v>39</v>
      </c>
      <c r="C156" s="98" t="s">
        <v>33</v>
      </c>
      <c r="D156" s="184">
        <v>2.6</v>
      </c>
      <c r="E156" s="185">
        <v>2.7</v>
      </c>
    </row>
    <row r="157" spans="1:5" ht="25.5">
      <c r="A157" s="97" t="s">
        <v>255</v>
      </c>
      <c r="B157" s="102" t="s">
        <v>99</v>
      </c>
      <c r="C157" s="98" t="s">
        <v>33</v>
      </c>
      <c r="D157" s="163">
        <f>D138/D133*100</f>
        <v>49.74721941354904</v>
      </c>
      <c r="E157" s="162">
        <f>D157/53*100</f>
        <v>93.86267813877177</v>
      </c>
    </row>
    <row r="158" spans="1:5" ht="26.25" customHeight="1">
      <c r="A158" s="97" t="s">
        <v>256</v>
      </c>
      <c r="B158" s="82" t="s">
        <v>100</v>
      </c>
      <c r="C158" s="98" t="s">
        <v>33</v>
      </c>
      <c r="D158" s="163">
        <v>94.3</v>
      </c>
      <c r="E158" s="162">
        <f>D158/95*100</f>
        <v>99.26315789473684</v>
      </c>
    </row>
    <row r="159" spans="1:5" ht="39.75" customHeight="1">
      <c r="A159" s="213" t="s">
        <v>257</v>
      </c>
      <c r="B159" s="82" t="s">
        <v>241</v>
      </c>
      <c r="C159" s="98" t="s">
        <v>33</v>
      </c>
      <c r="D159" s="163">
        <v>70.4</v>
      </c>
      <c r="E159" s="162">
        <f>D159/88*100</f>
        <v>80</v>
      </c>
    </row>
    <row r="160" spans="1:5" ht="16.5" customHeight="1">
      <c r="A160" s="236"/>
      <c r="B160" s="206" t="s">
        <v>86</v>
      </c>
      <c r="C160" s="207"/>
      <c r="D160" s="207"/>
      <c r="E160" s="208"/>
    </row>
    <row r="161" spans="1:5" ht="13.5" customHeight="1">
      <c r="A161" s="236"/>
      <c r="B161" s="82" t="s">
        <v>42</v>
      </c>
      <c r="C161" s="98" t="s">
        <v>33</v>
      </c>
      <c r="D161" s="163">
        <v>87</v>
      </c>
      <c r="E161" s="164">
        <f>D161/85*100</f>
        <v>102.35294117647058</v>
      </c>
    </row>
    <row r="162" spans="1:5" ht="12.75" customHeight="1">
      <c r="A162" s="236"/>
      <c r="B162" s="82" t="s">
        <v>43</v>
      </c>
      <c r="C162" s="98" t="s">
        <v>33</v>
      </c>
      <c r="D162" s="163">
        <v>87</v>
      </c>
      <c r="E162" s="164">
        <f>D162/99*100</f>
        <v>87.87878787878788</v>
      </c>
    </row>
    <row r="163" spans="1:5" ht="12" customHeight="1">
      <c r="A163" s="236"/>
      <c r="B163" s="82" t="s">
        <v>44</v>
      </c>
      <c r="C163" s="98" t="s">
        <v>33</v>
      </c>
      <c r="D163" s="163">
        <v>54</v>
      </c>
      <c r="E163" s="164">
        <f>D163/79*100</f>
        <v>68.35443037974683</v>
      </c>
    </row>
    <row r="164" spans="1:5" ht="11.25" customHeight="1">
      <c r="A164" s="236"/>
      <c r="B164" s="82" t="s">
        <v>45</v>
      </c>
      <c r="C164" s="98" t="s">
        <v>46</v>
      </c>
      <c r="D164" s="163">
        <v>54</v>
      </c>
      <c r="E164" s="164">
        <f>D164/79*100</f>
        <v>68.35443037974683</v>
      </c>
    </row>
    <row r="165" spans="1:5" ht="13.5" customHeight="1">
      <c r="A165" s="161" t="s">
        <v>258</v>
      </c>
      <c r="B165" s="82" t="s">
        <v>101</v>
      </c>
      <c r="C165" s="98" t="s">
        <v>3</v>
      </c>
      <c r="D165" s="163">
        <v>16</v>
      </c>
      <c r="E165" s="164">
        <f>D165/19*100</f>
        <v>84.21052631578947</v>
      </c>
    </row>
    <row r="166" spans="1:5" ht="27.75" customHeight="1">
      <c r="A166" s="161" t="s">
        <v>259</v>
      </c>
      <c r="B166" s="82" t="s">
        <v>102</v>
      </c>
      <c r="C166" s="98" t="s">
        <v>3</v>
      </c>
      <c r="D166" s="163">
        <v>1690</v>
      </c>
      <c r="E166" s="165">
        <f>D166/1713*100</f>
        <v>98.65732632807939</v>
      </c>
    </row>
    <row r="167" spans="1:5" ht="27.75" customHeight="1">
      <c r="A167" s="161" t="s">
        <v>260</v>
      </c>
      <c r="B167" s="82" t="s">
        <v>103</v>
      </c>
      <c r="C167" s="98" t="s">
        <v>34</v>
      </c>
      <c r="D167" s="163">
        <v>0.04</v>
      </c>
      <c r="E167" s="164">
        <f>D167/0.07*100</f>
        <v>57.14285714285714</v>
      </c>
    </row>
    <row r="168" spans="1:5" ht="29.25" customHeight="1" thickBot="1">
      <c r="A168" s="166" t="s">
        <v>261</v>
      </c>
      <c r="B168" s="155" t="s">
        <v>104</v>
      </c>
      <c r="C168" s="167" t="s">
        <v>34</v>
      </c>
      <c r="D168" s="168">
        <v>4.1</v>
      </c>
      <c r="E168" s="169">
        <f>D168/3.6*100</f>
        <v>113.88888888888889</v>
      </c>
    </row>
    <row r="169" ht="15" customHeight="1">
      <c r="A169" s="170"/>
    </row>
    <row r="170" ht="24" customHeight="1">
      <c r="A170" s="170"/>
    </row>
    <row r="171" ht="12.75">
      <c r="A171" s="170"/>
    </row>
    <row r="172" ht="12.75">
      <c r="A172" s="170"/>
    </row>
    <row r="178" ht="10.5" customHeight="1"/>
    <row r="179" ht="11.25" customHeight="1"/>
    <row r="180" ht="11.25" customHeight="1"/>
    <row r="181" ht="11.25" customHeight="1"/>
    <row r="182" ht="11.25" customHeight="1"/>
    <row r="185" ht="25.5" customHeight="1"/>
    <row r="186" ht="12.75" customHeight="1"/>
    <row r="277" ht="37.5" customHeight="1"/>
    <row r="288" ht="12.75" customHeight="1"/>
    <row r="289" ht="65.2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300" ht="13.5" customHeight="1"/>
    <row r="302" ht="12" customHeight="1"/>
    <row r="306" ht="13.5" customHeight="1"/>
    <row r="307" ht="64.5" customHeight="1"/>
    <row r="313" ht="13.5" customHeight="1"/>
    <row r="316" ht="14.25" customHeight="1"/>
    <row r="344" ht="12.75" customHeight="1"/>
    <row r="373" ht="13.5" customHeight="1"/>
    <row r="382" ht="39.75" customHeight="1"/>
    <row r="389" ht="13.5" customHeight="1"/>
    <row r="394" ht="14.25" customHeight="1"/>
    <row r="395" ht="24" customHeight="1"/>
  </sheetData>
  <sheetProtection/>
  <mergeCells count="43">
    <mergeCell ref="B160:E160"/>
    <mergeCell ref="B150:E150"/>
    <mergeCell ref="A116:A132"/>
    <mergeCell ref="A133:A147"/>
    <mergeCell ref="A152:E152"/>
    <mergeCell ref="A159:A164"/>
    <mergeCell ref="B117:E117"/>
    <mergeCell ref="A66:A69"/>
    <mergeCell ref="B67:E67"/>
    <mergeCell ref="B111:E111"/>
    <mergeCell ref="A111:A114"/>
    <mergeCell ref="A115:E115"/>
    <mergeCell ref="A70:A76"/>
    <mergeCell ref="B83:E83"/>
    <mergeCell ref="A77:E77"/>
    <mergeCell ref="A81:E81"/>
    <mergeCell ref="A82:A94"/>
    <mergeCell ref="B96:E96"/>
    <mergeCell ref="A95:A101"/>
    <mergeCell ref="A105:E105"/>
    <mergeCell ref="A106:A110"/>
    <mergeCell ref="B107:E107"/>
    <mergeCell ref="B50:E50"/>
    <mergeCell ref="B20:E20"/>
    <mergeCell ref="A65:E65"/>
    <mergeCell ref="A62:E62"/>
    <mergeCell ref="A49:A61"/>
    <mergeCell ref="B37:E37"/>
    <mergeCell ref="A33:A48"/>
    <mergeCell ref="A19:A31"/>
    <mergeCell ref="B34:E34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  <mergeCell ref="C7:C8"/>
    <mergeCell ref="D7:D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9.875" style="17" customWidth="1"/>
    <col min="2" max="2" width="10.75390625" style="23" customWidth="1"/>
    <col min="3" max="3" width="16.375" style="8" customWidth="1"/>
    <col min="4" max="4" width="18.25390625" style="8" customWidth="1"/>
    <col min="5" max="16384" width="9.125" style="5" customWidth="1"/>
  </cols>
  <sheetData>
    <row r="1" spans="1:4" ht="15.75">
      <c r="A1" s="12"/>
      <c r="B1" s="18"/>
      <c r="C1" s="237" t="s">
        <v>105</v>
      </c>
      <c r="D1" s="237"/>
    </row>
    <row r="2" spans="1:4" ht="15.75">
      <c r="A2" s="12"/>
      <c r="B2" s="18"/>
      <c r="C2" s="9"/>
      <c r="D2" s="9"/>
    </row>
    <row r="3" spans="1:4" ht="15" customHeight="1">
      <c r="A3" s="238" t="s">
        <v>106</v>
      </c>
      <c r="B3" s="238"/>
      <c r="C3" s="239"/>
      <c r="D3" s="239"/>
    </row>
    <row r="4" spans="1:4" ht="15">
      <c r="A4" s="239"/>
      <c r="B4" s="239"/>
      <c r="C4" s="239"/>
      <c r="D4" s="239"/>
    </row>
    <row r="5" spans="1:4" ht="21" customHeight="1">
      <c r="A5" s="240" t="s">
        <v>203</v>
      </c>
      <c r="B5" s="240"/>
      <c r="C5" s="240"/>
      <c r="D5" s="240"/>
    </row>
    <row r="6" spans="1:4" ht="21" customHeight="1">
      <c r="A6" s="240" t="s">
        <v>204</v>
      </c>
      <c r="B6" s="240"/>
      <c r="C6" s="240"/>
      <c r="D6" s="240"/>
    </row>
    <row r="7" spans="1:4" ht="21" customHeight="1">
      <c r="A7" s="240"/>
      <c r="B7" s="240"/>
      <c r="C7" s="240"/>
      <c r="D7" s="240"/>
    </row>
    <row r="8" spans="1:4" ht="15.75">
      <c r="A8" s="241" t="s">
        <v>244</v>
      </c>
      <c r="B8" s="241"/>
      <c r="C8" s="241"/>
      <c r="D8" s="241"/>
    </row>
    <row r="9" spans="1:4" ht="12.75" customHeight="1">
      <c r="A9" s="13"/>
      <c r="B9" s="19"/>
      <c r="C9" s="10"/>
      <c r="D9" s="10"/>
    </row>
    <row r="10" spans="1:4" ht="60.75" customHeight="1">
      <c r="A10" s="14"/>
      <c r="B10" s="20" t="s">
        <v>83</v>
      </c>
      <c r="C10" s="54" t="s">
        <v>107</v>
      </c>
      <c r="D10" s="11" t="s">
        <v>202</v>
      </c>
    </row>
    <row r="11" spans="1:4" ht="25.5">
      <c r="A11" s="15" t="s">
        <v>156</v>
      </c>
      <c r="B11" s="21" t="s">
        <v>34</v>
      </c>
      <c r="C11" s="6"/>
      <c r="D11" s="7"/>
    </row>
    <row r="12" spans="1:4" ht="15">
      <c r="A12" s="16" t="s">
        <v>109</v>
      </c>
      <c r="B12" s="22" t="s">
        <v>3</v>
      </c>
      <c r="C12" s="6"/>
      <c r="D12" s="6"/>
    </row>
    <row r="13" spans="1:4" ht="15">
      <c r="A13" s="16" t="s">
        <v>110</v>
      </c>
      <c r="B13" s="22" t="s">
        <v>47</v>
      </c>
      <c r="C13" s="6"/>
      <c r="D13" s="6"/>
    </row>
    <row r="14" spans="1:4" ht="15">
      <c r="A14" s="15" t="s">
        <v>111</v>
      </c>
      <c r="B14" s="21" t="s">
        <v>17</v>
      </c>
      <c r="C14" s="6"/>
      <c r="D14" s="6"/>
    </row>
    <row r="15" spans="1:4" ht="38.25">
      <c r="A15" s="15" t="s">
        <v>108</v>
      </c>
      <c r="B15" s="21"/>
      <c r="C15" s="6"/>
      <c r="D15" s="6"/>
    </row>
    <row r="16" spans="1:4" ht="15">
      <c r="A16" s="16"/>
      <c r="B16" s="22"/>
      <c r="C16" s="6"/>
      <c r="D16" s="6"/>
    </row>
    <row r="17" spans="1:4" ht="15">
      <c r="A17" s="16"/>
      <c r="B17" s="22"/>
      <c r="C17" s="6"/>
      <c r="D17" s="6"/>
    </row>
    <row r="18" spans="1:4" ht="15">
      <c r="A18" s="16"/>
      <c r="B18" s="22"/>
      <c r="C18" s="6"/>
      <c r="D18" s="6"/>
    </row>
    <row r="19" spans="1:4" ht="15">
      <c r="A19" s="16" t="s">
        <v>184</v>
      </c>
      <c r="B19" s="22" t="s">
        <v>18</v>
      </c>
      <c r="C19" s="6"/>
      <c r="D19" s="6"/>
    </row>
    <row r="20" spans="1:4" ht="15">
      <c r="A20" s="16" t="s">
        <v>162</v>
      </c>
      <c r="B20" s="22"/>
      <c r="C20" s="6"/>
      <c r="D20" s="6"/>
    </row>
    <row r="21" spans="1:4" ht="15">
      <c r="A21" s="16" t="s">
        <v>163</v>
      </c>
      <c r="B21" s="22"/>
      <c r="C21" s="6"/>
      <c r="D21" s="6"/>
    </row>
    <row r="22" spans="1:4" ht="15">
      <c r="A22" s="16" t="s">
        <v>242</v>
      </c>
      <c r="B22" s="22"/>
      <c r="C22" s="6"/>
      <c r="D22" s="6"/>
    </row>
    <row r="23" spans="1:4" ht="15">
      <c r="A23" s="16" t="s">
        <v>243</v>
      </c>
      <c r="B23" s="22"/>
      <c r="C23" s="6"/>
      <c r="D23" s="6"/>
    </row>
    <row r="24" spans="1:4" ht="15">
      <c r="A24" s="16" t="s">
        <v>164</v>
      </c>
      <c r="B24" s="22" t="s">
        <v>18</v>
      </c>
      <c r="C24" s="6"/>
      <c r="D24" s="6"/>
    </row>
    <row r="25" spans="1:4" ht="15">
      <c r="A25" s="16" t="s">
        <v>168</v>
      </c>
      <c r="B25" s="22" t="s">
        <v>18</v>
      </c>
      <c r="C25" s="6"/>
      <c r="D25" s="6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38" customWidth="1"/>
    <col min="2" max="2" width="8.875" style="24" hidden="1" customWidth="1"/>
    <col min="3" max="3" width="18.875" style="42" customWidth="1"/>
    <col min="4" max="5" width="14.75390625" style="25" customWidth="1"/>
    <col min="6" max="6" width="28.75390625" style="25" hidden="1" customWidth="1"/>
    <col min="7" max="16384" width="9.125" style="25" customWidth="1"/>
  </cols>
  <sheetData>
    <row r="1" spans="4:5" ht="15.75">
      <c r="D1" s="237" t="s">
        <v>112</v>
      </c>
      <c r="E1" s="242"/>
    </row>
    <row r="3" spans="1:5" ht="28.5" customHeight="1">
      <c r="A3" s="243" t="s">
        <v>113</v>
      </c>
      <c r="B3" s="243"/>
      <c r="C3" s="243"/>
      <c r="D3" s="243"/>
      <c r="E3" s="243"/>
    </row>
    <row r="4" spans="2:5" ht="15.75" hidden="1">
      <c r="B4" s="26" t="s">
        <v>114</v>
      </c>
      <c r="C4" s="26"/>
      <c r="D4" s="244" t="s">
        <v>115</v>
      </c>
      <c r="E4" s="245"/>
    </row>
    <row r="5" spans="1:5" ht="78" customHeight="1">
      <c r="A5" s="14"/>
      <c r="B5" s="20" t="s">
        <v>116</v>
      </c>
      <c r="C5" s="27" t="s">
        <v>83</v>
      </c>
      <c r="D5" s="27" t="s">
        <v>117</v>
      </c>
      <c r="E5" s="27" t="s">
        <v>183</v>
      </c>
    </row>
    <row r="6" spans="1:5" ht="46.5" customHeight="1">
      <c r="A6" s="39" t="s">
        <v>262</v>
      </c>
      <c r="B6" s="26"/>
      <c r="C6" s="30" t="s">
        <v>118</v>
      </c>
      <c r="D6" s="29"/>
      <c r="E6" s="30"/>
    </row>
    <row r="7" spans="1:5" ht="23.25" customHeight="1" hidden="1">
      <c r="A7" s="40"/>
      <c r="B7" s="32"/>
      <c r="C7" s="26"/>
      <c r="D7" s="31"/>
      <c r="E7" s="31"/>
    </row>
    <row r="8" spans="1:5" ht="24" customHeight="1" hidden="1">
      <c r="A8" s="40"/>
      <c r="B8" s="32"/>
      <c r="C8" s="26"/>
      <c r="D8" s="31"/>
      <c r="E8" s="31"/>
    </row>
    <row r="9" spans="1:5" ht="24" customHeight="1" hidden="1">
      <c r="A9" s="40"/>
      <c r="B9" s="32"/>
      <c r="C9" s="26"/>
      <c r="D9" s="31"/>
      <c r="E9" s="31"/>
    </row>
    <row r="10" spans="1:5" ht="24" customHeight="1" hidden="1">
      <c r="A10" s="40"/>
      <c r="B10" s="32"/>
      <c r="C10" s="26"/>
      <c r="D10" s="31"/>
      <c r="E10" s="31"/>
    </row>
    <row r="11" spans="1:5" ht="31.5" customHeight="1" hidden="1">
      <c r="A11" s="41" t="s">
        <v>119</v>
      </c>
      <c r="B11" s="26"/>
      <c r="C11" s="30" t="s">
        <v>120</v>
      </c>
      <c r="D11" s="33" t="s">
        <v>121</v>
      </c>
      <c r="E11" s="34"/>
    </row>
    <row r="12" spans="1:5" ht="26.25" customHeight="1">
      <c r="A12" s="41"/>
      <c r="B12" s="32" t="s">
        <v>122</v>
      </c>
      <c r="C12" s="26"/>
      <c r="D12" s="35"/>
      <c r="E12" s="35"/>
    </row>
    <row r="13" spans="1:5" ht="22.5" customHeight="1">
      <c r="A13" s="40"/>
      <c r="B13" s="26"/>
      <c r="C13" s="30"/>
      <c r="D13" s="35"/>
      <c r="E13" s="35"/>
    </row>
    <row r="14" spans="1:5" ht="24.75" customHeight="1">
      <c r="A14" s="41"/>
      <c r="B14" s="26"/>
      <c r="C14" s="30"/>
      <c r="D14" s="36"/>
      <c r="E14" s="37"/>
    </row>
    <row r="15" spans="1:5" ht="32.25" customHeight="1" hidden="1">
      <c r="A15" s="41" t="s">
        <v>123</v>
      </c>
      <c r="B15" s="26"/>
      <c r="C15" s="30" t="s">
        <v>120</v>
      </c>
      <c r="D15" s="33" t="s">
        <v>124</v>
      </c>
      <c r="E15" s="34"/>
    </row>
    <row r="16" spans="1:5" ht="32.25" customHeight="1" hidden="1">
      <c r="A16" s="41" t="s">
        <v>125</v>
      </c>
      <c r="B16" s="26"/>
      <c r="C16" s="30" t="s">
        <v>126</v>
      </c>
      <c r="D16" s="33" t="s">
        <v>127</v>
      </c>
      <c r="E16" s="34"/>
    </row>
    <row r="17" spans="1:5" ht="27" customHeight="1" hidden="1">
      <c r="A17" s="41" t="s">
        <v>128</v>
      </c>
      <c r="B17" s="26"/>
      <c r="C17" s="30" t="s">
        <v>129</v>
      </c>
      <c r="D17" s="29">
        <v>10</v>
      </c>
      <c r="E17" s="30">
        <v>0</v>
      </c>
    </row>
    <row r="18" spans="1:5" ht="25.5" customHeight="1" hidden="1">
      <c r="A18" s="41"/>
      <c r="B18" s="26"/>
      <c r="C18" s="30"/>
      <c r="D18" s="29"/>
      <c r="E18" s="30"/>
    </row>
    <row r="19" spans="1:5" ht="27" customHeight="1" hidden="1">
      <c r="A19" s="41"/>
      <c r="B19" s="26"/>
      <c r="C19" s="30"/>
      <c r="D19" s="29"/>
      <c r="E19" s="30"/>
    </row>
    <row r="20" spans="1:5" s="24" customFormat="1" ht="30" customHeight="1" hidden="1">
      <c r="A20" s="41" t="s">
        <v>130</v>
      </c>
      <c r="B20" s="28" t="s">
        <v>131</v>
      </c>
      <c r="C20" s="26"/>
      <c r="D20" s="32"/>
      <c r="E20" s="32"/>
    </row>
    <row r="21" spans="1:5" ht="33.75" customHeight="1">
      <c r="A21" s="39" t="s">
        <v>197</v>
      </c>
      <c r="B21" s="32"/>
      <c r="D21" s="31"/>
      <c r="E21" s="31"/>
    </row>
    <row r="22" spans="1:5" ht="30" customHeight="1" hidden="1">
      <c r="A22" s="41" t="s">
        <v>132</v>
      </c>
      <c r="B22" s="32" t="s">
        <v>122</v>
      </c>
      <c r="C22" s="26" t="s">
        <v>133</v>
      </c>
      <c r="D22" s="31">
        <v>3</v>
      </c>
      <c r="E22" s="31"/>
    </row>
    <row r="23" spans="1:5" ht="30" customHeight="1">
      <c r="A23" s="41" t="s">
        <v>134</v>
      </c>
      <c r="B23" s="32"/>
      <c r="C23" s="26" t="s">
        <v>201</v>
      </c>
      <c r="D23" s="31"/>
      <c r="E23" s="31"/>
    </row>
    <row r="24" spans="1:5" ht="30" customHeight="1">
      <c r="A24" s="41" t="s">
        <v>135</v>
      </c>
      <c r="B24" s="32"/>
      <c r="C24" s="26" t="s">
        <v>136</v>
      </c>
      <c r="D24" s="31"/>
      <c r="E24" s="31"/>
    </row>
    <row r="25" spans="1:5" ht="30" customHeight="1">
      <c r="A25" s="40" t="s">
        <v>137</v>
      </c>
      <c r="B25" s="32"/>
      <c r="C25" s="26" t="s">
        <v>138</v>
      </c>
      <c r="D25" s="31"/>
      <c r="E25" s="31"/>
    </row>
    <row r="26" spans="1:5" ht="30.75" customHeight="1">
      <c r="A26" s="40" t="s">
        <v>139</v>
      </c>
      <c r="B26" s="32"/>
      <c r="C26" s="26" t="s">
        <v>180</v>
      </c>
      <c r="D26" s="31"/>
      <c r="E26" s="31"/>
    </row>
    <row r="27" spans="1:5" ht="30.75" customHeight="1">
      <c r="A27" s="41" t="s">
        <v>181</v>
      </c>
      <c r="B27" s="28"/>
      <c r="C27" s="30" t="s">
        <v>182</v>
      </c>
      <c r="D27" s="31"/>
      <c r="E27" s="31"/>
    </row>
    <row r="28" spans="1:5" ht="22.5" customHeight="1">
      <c r="A28" s="41" t="s">
        <v>140</v>
      </c>
      <c r="B28" s="32"/>
      <c r="C28" s="26" t="s">
        <v>138</v>
      </c>
      <c r="D28" s="31"/>
      <c r="E28" s="31"/>
    </row>
    <row r="29" spans="1:5" ht="15.75">
      <c r="A29" s="40"/>
      <c r="B29" s="32"/>
      <c r="C29" s="26"/>
      <c r="D29" s="31"/>
      <c r="E29" s="31"/>
    </row>
    <row r="30" spans="1:5" ht="15.75">
      <c r="A30" s="40"/>
      <c r="B30" s="32"/>
      <c r="C30" s="26"/>
      <c r="D30" s="31"/>
      <c r="E30" s="31"/>
    </row>
    <row r="31" spans="1:5" ht="15.75">
      <c r="A31" s="40"/>
      <c r="B31" s="32"/>
      <c r="C31" s="30"/>
      <c r="D31" s="31"/>
      <c r="E31" s="31"/>
    </row>
    <row r="32" spans="1:5" ht="15.75">
      <c r="A32" s="40"/>
      <c r="B32" s="28"/>
      <c r="C32" s="26"/>
      <c r="D32" s="31"/>
      <c r="E32" s="31"/>
    </row>
    <row r="33" spans="1:5" ht="15.75">
      <c r="A33" s="40"/>
      <c r="B33" s="32"/>
      <c r="C33" s="26"/>
      <c r="D33" s="31"/>
      <c r="E33" s="3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38" customWidth="1"/>
    <col min="2" max="2" width="12.875" style="24" customWidth="1"/>
    <col min="3" max="3" width="12.00390625" style="42" customWidth="1"/>
    <col min="4" max="4" width="12.125" style="25" customWidth="1"/>
    <col min="5" max="8" width="9.125" style="25" customWidth="1"/>
    <col min="9" max="9" width="12.00390625" style="25" customWidth="1"/>
    <col min="10" max="10" width="9.125" style="25" customWidth="1"/>
    <col min="11" max="11" width="8.00390625" style="25" customWidth="1"/>
    <col min="12" max="12" width="15.00390625" style="25" customWidth="1"/>
    <col min="13" max="13" width="0.2421875" style="25" customWidth="1"/>
    <col min="14" max="16384" width="9.125" style="25" customWidth="1"/>
  </cols>
  <sheetData>
    <row r="1" spans="1:13" ht="15.75" customHeight="1">
      <c r="A1" s="256" t="s">
        <v>142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5.7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5.75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5.75" customHeight="1">
      <c r="A4" s="258" t="s">
        <v>154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43"/>
    </row>
    <row r="5" spans="1:13" ht="15.75">
      <c r="A5" s="258" t="s">
        <v>165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43"/>
    </row>
    <row r="6" spans="1:13" ht="16.5" thickBot="1">
      <c r="A6" s="46"/>
      <c r="B6" s="47"/>
      <c r="C6" s="47"/>
      <c r="D6" s="47"/>
      <c r="E6" s="47"/>
      <c r="F6" s="47"/>
      <c r="G6" s="47"/>
      <c r="H6" s="47"/>
      <c r="I6" s="47"/>
      <c r="J6" s="255"/>
      <c r="K6" s="255"/>
      <c r="L6" s="48"/>
      <c r="M6" s="43"/>
    </row>
    <row r="7" spans="1:13" ht="78.75" customHeight="1" thickBot="1">
      <c r="A7" s="247" t="s">
        <v>148</v>
      </c>
      <c r="B7" s="249" t="s">
        <v>149</v>
      </c>
      <c r="C7" s="247" t="s">
        <v>150</v>
      </c>
      <c r="D7" s="249" t="s">
        <v>151</v>
      </c>
      <c r="E7" s="252" t="s">
        <v>176</v>
      </c>
      <c r="F7" s="253"/>
      <c r="G7" s="252" t="s">
        <v>177</v>
      </c>
      <c r="H7" s="253"/>
      <c r="I7" s="53" t="s">
        <v>200</v>
      </c>
      <c r="J7" s="252" t="s">
        <v>178</v>
      </c>
      <c r="K7" s="253"/>
      <c r="L7" s="247" t="s">
        <v>152</v>
      </c>
      <c r="M7" s="43"/>
    </row>
    <row r="8" spans="1:13" ht="16.5" thickBot="1">
      <c r="A8" s="248"/>
      <c r="B8" s="250"/>
      <c r="C8" s="248"/>
      <c r="D8" s="250"/>
      <c r="E8" s="44" t="s">
        <v>143</v>
      </c>
      <c r="F8" s="45" t="s">
        <v>144</v>
      </c>
      <c r="G8" s="44" t="s">
        <v>145</v>
      </c>
      <c r="H8" s="44" t="s">
        <v>146</v>
      </c>
      <c r="I8" s="53"/>
      <c r="J8" s="44" t="s">
        <v>143</v>
      </c>
      <c r="K8" s="44" t="s">
        <v>146</v>
      </c>
      <c r="L8" s="248"/>
      <c r="M8" s="43"/>
    </row>
    <row r="9" spans="1:13" ht="15.7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3"/>
    </row>
    <row r="10" spans="1:13" ht="15.7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3"/>
    </row>
    <row r="11" spans="1:13" ht="15.75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3"/>
    </row>
    <row r="12" spans="1:13" ht="15.7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3"/>
    </row>
    <row r="13" spans="1:13" ht="15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3"/>
    </row>
    <row r="14" spans="1:13" ht="15.7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3"/>
    </row>
    <row r="15" spans="1:13" ht="15.7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3"/>
    </row>
    <row r="16" spans="1:13" ht="15.7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3"/>
    </row>
    <row r="17" spans="1:13" ht="15.7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3"/>
    </row>
    <row r="18" spans="1:13" ht="15.7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3"/>
    </row>
    <row r="19" spans="1:13" ht="15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3"/>
    </row>
    <row r="20" spans="1:13" ht="15.7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3"/>
    </row>
    <row r="21" spans="1:13" ht="15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3"/>
    </row>
    <row r="22" spans="1:13" ht="15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3"/>
    </row>
    <row r="23" spans="1:13" ht="15.7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3"/>
    </row>
    <row r="24" spans="1:13" ht="15.7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3"/>
    </row>
    <row r="25" spans="1:13" ht="15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3"/>
    </row>
    <row r="26" spans="1:13" ht="15.7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3"/>
    </row>
    <row r="27" spans="1:13" ht="16.5" thickBo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3"/>
    </row>
    <row r="28" spans="1:13" ht="15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3"/>
    </row>
    <row r="29" spans="1:13" ht="15.75">
      <c r="A29" s="254" t="s">
        <v>193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15.75">
      <c r="A30" s="251" t="s">
        <v>147</v>
      </c>
      <c r="B30" s="251"/>
      <c r="C30" s="251"/>
      <c r="D30" s="251"/>
      <c r="E30" s="251"/>
      <c r="F30" s="46"/>
      <c r="G30" s="46"/>
      <c r="H30" s="46"/>
      <c r="I30" s="46"/>
      <c r="J30" s="46"/>
      <c r="K30" s="46"/>
      <c r="L30" s="46"/>
      <c r="M30" s="43"/>
    </row>
    <row r="31" spans="1:13" ht="15.75">
      <c r="A31" s="246" t="s">
        <v>179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32" spans="1:13" ht="15.75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</row>
  </sheetData>
  <sheetProtection/>
  <mergeCells count="17">
    <mergeCell ref="J6:K6"/>
    <mergeCell ref="A1:M1"/>
    <mergeCell ref="A2:M2"/>
    <mergeCell ref="A3:M3"/>
    <mergeCell ref="A5:L5"/>
    <mergeCell ref="A4:L4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0"/>
  <sheetViews>
    <sheetView zoomScalePageLayoutView="0" workbookViewId="0" topLeftCell="A1">
      <selection activeCell="D12" sqref="D12"/>
    </sheetView>
  </sheetViews>
  <sheetFormatPr defaultColWidth="40.75390625" defaultRowHeight="12.75"/>
  <cols>
    <col min="1" max="1" width="27.25390625" style="1" customWidth="1"/>
    <col min="2" max="2" width="19.00390625" style="1" customWidth="1"/>
    <col min="3" max="3" width="22.875" style="1" customWidth="1"/>
    <col min="4" max="4" width="21.875" style="1" customWidth="1"/>
    <col min="5" max="5" width="31.00390625" style="1" customWidth="1"/>
    <col min="6" max="16384" width="40.75390625" style="1" customWidth="1"/>
  </cols>
  <sheetData>
    <row r="1" spans="5:17" ht="15.75">
      <c r="E1" s="63" t="s">
        <v>141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ht="13.5">
      <c r="D2" s="55"/>
    </row>
    <row r="3" spans="1:5" ht="20.25" customHeight="1">
      <c r="A3" s="274" t="s">
        <v>190</v>
      </c>
      <c r="B3" s="274"/>
      <c r="C3" s="274"/>
      <c r="D3" s="274"/>
      <c r="E3" s="274"/>
    </row>
    <row r="4" spans="1:5" ht="43.5" customHeight="1">
      <c r="A4" s="275" t="s">
        <v>296</v>
      </c>
      <c r="B4" s="275"/>
      <c r="C4" s="275"/>
      <c r="D4" s="275"/>
      <c r="E4" s="275"/>
    </row>
    <row r="5" spans="2:4" ht="12.75">
      <c r="B5" s="277" t="s">
        <v>295</v>
      </c>
      <c r="C5" s="277"/>
      <c r="D5" s="277"/>
    </row>
    <row r="6" spans="1:5" ht="15.75">
      <c r="A6" s="276" t="s">
        <v>312</v>
      </c>
      <c r="B6" s="276"/>
      <c r="C6" s="276"/>
      <c r="D6" s="276"/>
      <c r="E6" s="276"/>
    </row>
    <row r="7" ht="13.5" thickBot="1"/>
    <row r="8" spans="1:5" ht="12.75">
      <c r="A8" s="267" t="s">
        <v>192</v>
      </c>
      <c r="B8" s="268"/>
      <c r="C8" s="265" t="s">
        <v>189</v>
      </c>
      <c r="D8" s="266"/>
      <c r="E8" s="278" t="s">
        <v>199</v>
      </c>
    </row>
    <row r="9" spans="1:5" ht="38.25" customHeight="1">
      <c r="A9" s="269"/>
      <c r="B9" s="270"/>
      <c r="C9" s="64" t="s">
        <v>297</v>
      </c>
      <c r="D9" s="171" t="s">
        <v>313</v>
      </c>
      <c r="E9" s="279"/>
    </row>
    <row r="10" spans="1:5" ht="12.75" customHeight="1">
      <c r="A10" s="271" t="s">
        <v>185</v>
      </c>
      <c r="B10" s="261" t="s">
        <v>186</v>
      </c>
      <c r="C10" s="261" t="s">
        <v>187</v>
      </c>
      <c r="D10" s="263" t="s">
        <v>188</v>
      </c>
      <c r="E10" s="279"/>
    </row>
    <row r="11" spans="1:5" ht="13.5" thickBot="1">
      <c r="A11" s="272"/>
      <c r="B11" s="273"/>
      <c r="C11" s="262"/>
      <c r="D11" s="264"/>
      <c r="E11" s="280"/>
    </row>
    <row r="12" spans="1:5" ht="75" customHeight="1">
      <c r="A12" s="65" t="s">
        <v>300</v>
      </c>
      <c r="B12" s="58" t="s">
        <v>273</v>
      </c>
      <c r="C12" s="69">
        <v>11515.89</v>
      </c>
      <c r="D12" s="70">
        <v>7754.178</v>
      </c>
      <c r="E12" s="2"/>
    </row>
    <row r="13" spans="1:5" ht="63.75">
      <c r="A13" s="65" t="s">
        <v>274</v>
      </c>
      <c r="B13" s="65" t="s">
        <v>275</v>
      </c>
      <c r="C13" s="71">
        <v>18015.4</v>
      </c>
      <c r="D13" s="72">
        <v>15285.88</v>
      </c>
      <c r="E13" s="3"/>
    </row>
    <row r="14" spans="1:5" ht="76.5">
      <c r="A14" s="65" t="s">
        <v>276</v>
      </c>
      <c r="B14" s="65" t="s">
        <v>277</v>
      </c>
      <c r="C14" s="71">
        <v>4758.9</v>
      </c>
      <c r="D14" s="73">
        <v>3295.58</v>
      </c>
      <c r="E14" s="3"/>
    </row>
    <row r="15" spans="1:5" ht="76.5" customHeight="1">
      <c r="A15" s="65" t="s">
        <v>286</v>
      </c>
      <c r="B15" s="65" t="s">
        <v>287</v>
      </c>
      <c r="C15" s="71">
        <v>18139.55</v>
      </c>
      <c r="D15" s="72">
        <v>12551.15</v>
      </c>
      <c r="E15" s="3"/>
    </row>
    <row r="16" spans="1:5" ht="76.5">
      <c r="A16" s="65" t="s">
        <v>278</v>
      </c>
      <c r="B16" s="65" t="s">
        <v>279</v>
      </c>
      <c r="C16" s="71">
        <v>1842.03</v>
      </c>
      <c r="D16" s="73">
        <v>763.78</v>
      </c>
      <c r="E16" s="3"/>
    </row>
    <row r="17" spans="1:5" ht="89.25">
      <c r="A17" s="65" t="s">
        <v>280</v>
      </c>
      <c r="B17" s="65" t="s">
        <v>281</v>
      </c>
      <c r="C17" s="71">
        <v>14868.489</v>
      </c>
      <c r="D17" s="72">
        <v>10828.53</v>
      </c>
      <c r="E17" s="3"/>
    </row>
    <row r="18" spans="1:5" ht="38.25" hidden="1">
      <c r="A18" s="65" t="s">
        <v>282</v>
      </c>
      <c r="B18" s="65" t="s">
        <v>283</v>
      </c>
      <c r="C18" s="56">
        <v>0</v>
      </c>
      <c r="D18" s="57">
        <v>0</v>
      </c>
      <c r="E18" s="3"/>
    </row>
    <row r="19" spans="1:5" ht="63.75">
      <c r="A19" s="65" t="s">
        <v>304</v>
      </c>
      <c r="B19" s="65" t="s">
        <v>305</v>
      </c>
      <c r="C19" s="71">
        <v>2537.7</v>
      </c>
      <c r="D19" s="73">
        <v>1912.33</v>
      </c>
      <c r="E19" s="3"/>
    </row>
    <row r="20" spans="1:5" ht="63.75">
      <c r="A20" s="65" t="s">
        <v>284</v>
      </c>
      <c r="B20" s="65" t="s">
        <v>285</v>
      </c>
      <c r="C20" s="71">
        <v>1261.5</v>
      </c>
      <c r="D20" s="73">
        <v>946.125</v>
      </c>
      <c r="E20" s="3"/>
    </row>
    <row r="21" spans="1:5" ht="76.5">
      <c r="A21" s="66" t="s">
        <v>288</v>
      </c>
      <c r="B21" s="67" t="s">
        <v>289</v>
      </c>
      <c r="C21" s="73">
        <v>50</v>
      </c>
      <c r="D21" s="73">
        <v>0</v>
      </c>
      <c r="E21" s="4"/>
    </row>
    <row r="22" spans="1:5" ht="89.25">
      <c r="A22" s="66" t="s">
        <v>299</v>
      </c>
      <c r="B22" s="67" t="s">
        <v>302</v>
      </c>
      <c r="C22" s="81">
        <v>573.418</v>
      </c>
      <c r="D22" s="73">
        <v>573.418</v>
      </c>
      <c r="E22" s="4"/>
    </row>
    <row r="23" spans="1:5" ht="12.75" hidden="1">
      <c r="A23" s="66"/>
      <c r="B23" s="67"/>
      <c r="C23" s="61"/>
      <c r="D23" s="62"/>
      <c r="E23" s="4"/>
    </row>
    <row r="24" spans="1:5" ht="13.5" hidden="1" thickBot="1">
      <c r="A24" s="59"/>
      <c r="B24" s="60"/>
      <c r="C24" s="61"/>
      <c r="D24" s="62"/>
      <c r="E24" s="4"/>
    </row>
    <row r="25" spans="1:5" ht="84.75" customHeight="1">
      <c r="A25" s="65" t="s">
        <v>292</v>
      </c>
      <c r="B25" s="65" t="s">
        <v>290</v>
      </c>
      <c r="C25" s="71">
        <v>159</v>
      </c>
      <c r="D25" s="73">
        <v>0</v>
      </c>
      <c r="E25" s="3"/>
    </row>
    <row r="26" spans="1:5" ht="77.25" customHeight="1">
      <c r="A26" s="65" t="s">
        <v>298</v>
      </c>
      <c r="B26" s="65" t="s">
        <v>291</v>
      </c>
      <c r="C26" s="71">
        <v>300</v>
      </c>
      <c r="D26" s="73">
        <v>300</v>
      </c>
      <c r="E26" s="3"/>
    </row>
    <row r="27" spans="1:5" ht="77.25" customHeight="1" thickBot="1">
      <c r="A27" s="76" t="s">
        <v>301</v>
      </c>
      <c r="B27" s="77" t="s">
        <v>303</v>
      </c>
      <c r="C27" s="78">
        <v>5933.31</v>
      </c>
      <c r="D27" s="79">
        <v>4516.044</v>
      </c>
      <c r="E27" s="80"/>
    </row>
    <row r="28" spans="1:5" ht="27" customHeight="1" thickBot="1">
      <c r="A28" s="259" t="s">
        <v>191</v>
      </c>
      <c r="B28" s="260"/>
      <c r="C28" s="74">
        <f>SUM(C12:C27)</f>
        <v>79955.187</v>
      </c>
      <c r="D28" s="74">
        <f>SUM(D12:D27)</f>
        <v>58727.015</v>
      </c>
      <c r="E28" s="68"/>
    </row>
    <row r="30" spans="3:4" ht="12.75">
      <c r="C30" s="75"/>
      <c r="D30" s="75"/>
    </row>
  </sheetData>
  <sheetProtection/>
  <mergeCells count="12">
    <mergeCell ref="A3:E3"/>
    <mergeCell ref="A4:E4"/>
    <mergeCell ref="A6:E6"/>
    <mergeCell ref="B5:D5"/>
    <mergeCell ref="E8:E11"/>
    <mergeCell ref="A28:B28"/>
    <mergeCell ref="C10:C11"/>
    <mergeCell ref="D10:D11"/>
    <mergeCell ref="C8:D8"/>
    <mergeCell ref="A8:B9"/>
    <mergeCell ref="A10:A11"/>
    <mergeCell ref="B10:B11"/>
  </mergeCells>
  <printOptions/>
  <pageMargins left="0.17" right="0.3" top="0.27" bottom="0.18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2019-01-15T08:18:04Z</cp:lastPrinted>
  <dcterms:created xsi:type="dcterms:W3CDTF">2007-10-25T07:17:21Z</dcterms:created>
  <dcterms:modified xsi:type="dcterms:W3CDTF">2019-05-29T07:30:13Z</dcterms:modified>
  <cp:category/>
  <cp:version/>
  <cp:contentType/>
  <cp:contentStatus/>
</cp:coreProperties>
</file>