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activeTab="3"/>
  </bookViews>
  <sheets>
    <sheet name="Пр.5 Раз.,Подразд" sheetId="1" r:id="rId1"/>
    <sheet name="Пр.6 по прогр.." sheetId="2" r:id="rId2"/>
    <sheet name="Пр.7 Р.П. ЦС. ВР" sheetId="3" r:id="rId3"/>
    <sheet name="Пр 9 ВЕДОМ" sheetId="4" r:id="rId4"/>
  </sheets>
  <definedNames>
    <definedName name="_xlnm._FilterDatabase" localSheetId="3" hidden="1">'Пр 9 ВЕДОМ'!$A$10:$F$378</definedName>
    <definedName name="_xlnm._FilterDatabase" localSheetId="2" hidden="1">'Пр.7 Р.П. ЦС. ВР'!$A$10:$E$377</definedName>
    <definedName name="_xlnm.Print_Titles" localSheetId="0">'Пр.5 Раз.,Подразд'!$10:$11</definedName>
    <definedName name="_xlnm.Print_Area" localSheetId="3">'Пр 9 ВЕДОМ'!$A$1:$F$379</definedName>
    <definedName name="_xlnm.Print_Area" localSheetId="2">'Пр.7 Р.П. ЦС. ВР'!$A$1:$E$378</definedName>
  </definedNames>
  <calcPr fullCalcOnLoad="1"/>
</workbook>
</file>

<file path=xl/comments3.xml><?xml version="1.0" encoding="utf-8"?>
<comments xmlns="http://schemas.openxmlformats.org/spreadsheetml/2006/main">
  <authors>
    <author>Кравцова</author>
    <author>Елена Кравцова</author>
  </authors>
  <commentList>
    <comment ref="E244" authorId="0">
      <text>
        <r>
          <rPr>
            <b/>
            <sz val="8"/>
            <rFont val="Tahoma"/>
            <family val="2"/>
          </rPr>
          <t>Кравцова:</t>
        </r>
        <r>
          <rPr>
            <sz val="8"/>
            <rFont val="Tahoma"/>
            <family val="2"/>
          </rPr>
          <t xml:space="preserve">
3000,0-освещение
800-обслуживание</t>
        </r>
      </text>
    </comment>
    <comment ref="E144" authorId="1">
      <text>
        <r>
          <rPr>
            <b/>
            <sz val="9"/>
            <rFont val="Tahoma"/>
            <family val="2"/>
          </rPr>
          <t>Елена Кравцова:</t>
        </r>
        <r>
          <rPr>
            <sz val="9"/>
            <rFont val="Tahoma"/>
            <family val="2"/>
          </rPr>
          <t xml:space="preserve">
автостоянка
</t>
        </r>
      </text>
    </comment>
  </commentList>
</comments>
</file>

<file path=xl/comments4.xml><?xml version="1.0" encoding="utf-8"?>
<comments xmlns="http://schemas.openxmlformats.org/spreadsheetml/2006/main">
  <authors>
    <author>Елена Кравцова</author>
    <author>Кравцова</author>
  </authors>
  <commentList>
    <comment ref="F145" authorId="0">
      <text>
        <r>
          <rPr>
            <b/>
            <sz val="9"/>
            <rFont val="Tahoma"/>
            <family val="2"/>
          </rPr>
          <t>Елена Кравцова:</t>
        </r>
        <r>
          <rPr>
            <sz val="9"/>
            <rFont val="Tahoma"/>
            <family val="2"/>
          </rPr>
          <t xml:space="preserve">
автостоянка
</t>
        </r>
      </text>
    </comment>
    <comment ref="F245" authorId="1">
      <text>
        <r>
          <rPr>
            <b/>
            <sz val="8"/>
            <rFont val="Tahoma"/>
            <family val="2"/>
          </rPr>
          <t>Кравцова:</t>
        </r>
        <r>
          <rPr>
            <sz val="8"/>
            <rFont val="Tahoma"/>
            <family val="2"/>
          </rPr>
          <t xml:space="preserve">
3000,0-освещение
800-обслуживание</t>
        </r>
      </text>
    </comment>
  </commentList>
</comments>
</file>

<file path=xl/sharedStrings.xml><?xml version="1.0" encoding="utf-8"?>
<sst xmlns="http://schemas.openxmlformats.org/spreadsheetml/2006/main" count="3383" uniqueCount="478">
  <si>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</si>
  <si>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</si>
  <si>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</si>
  <si>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</si>
  <si>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</si>
  <si>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</si>
  <si>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</si>
  <si>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</si>
  <si>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</si>
  <si>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</si>
  <si>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</si>
  <si>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</si>
  <si>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</si>
  <si>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</si>
  <si>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</si>
  <si>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</si>
  <si>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</si>
  <si>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</si>
  <si>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</si>
  <si>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</si>
  <si>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</si>
  <si>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</si>
  <si>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</si>
  <si>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</si>
  <si>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</si>
  <si>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</si>
  <si>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</si>
  <si>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</si>
  <si>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</si>
  <si>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</si>
  <si>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</si>
  <si>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</si>
  <si>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</si>
  <si>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</si>
  <si>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</si>
  <si>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</si>
  <si>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</si>
  <si>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</si>
  <si>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</si>
  <si>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</si>
  <si>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</si>
  <si>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</si>
  <si>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</si>
  <si>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</si>
  <si>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</si>
  <si>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</si>
  <si>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</si>
  <si>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</si>
  <si>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</si>
  <si>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</si>
  <si>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</si>
  <si>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</si>
  <si>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04 3 01 40030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</si>
  <si>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</si>
  <si>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</si>
  <si>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</si>
  <si>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</si>
  <si>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</si>
  <si>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</si>
  <si>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</si>
  <si>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</si>
  <si>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</si>
  <si>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</si>
  <si>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</si>
  <si>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</si>
  <si>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</si>
  <si>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</si>
  <si>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</si>
  <si>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</si>
  <si>
    <t>Ведомственная структура расходов МО Новоладожского городского поселения  на 2016 год</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</si>
  <si>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</si>
  <si>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</si>
  <si>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</si>
  <si>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04 1 01 09502</t>
  </si>
  <si>
    <t>04 1 01 09602</t>
  </si>
  <si>
    <t>12 0 00 00000</t>
  </si>
  <si>
    <t>12 1 00 00000</t>
  </si>
  <si>
    <t>Муниципальная программа "Общество и власть на 2016 год"</t>
  </si>
  <si>
    <t>Подпрограмма "Развитие информационого пространства в МО Новоладожское городское поселение на 2016 год"</t>
  </si>
  <si>
    <t>Основное мероприятие "Повышение информационной открытости органов местного самоуправления МО Новоладожское городское поселение "</t>
  </si>
  <si>
    <t>12 1 01 00000</t>
  </si>
  <si>
    <t>12 1 01 10480</t>
  </si>
  <si>
    <t>04 1 01 S9602</t>
  </si>
  <si>
    <t>02 1 01 10300</t>
  </si>
  <si>
    <t>06 2 01 74370</t>
  </si>
  <si>
    <t>06 2 01 S4370</t>
  </si>
  <si>
    <t>06 3 01 60140</t>
  </si>
  <si>
    <t xml:space="preserve"> Муниципальная программа "Благоустройство территорий г.Новая Ладога - административного центра муниципального образования Новоладожское  городское поселение Волховского муниципального района Ленинградской области на 2016 год» "</t>
  </si>
  <si>
    <t>11 0 01 00000</t>
  </si>
  <si>
    <t>Подпрограмма "Благоустройство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</si>
  <si>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11 1 00 00000</t>
  </si>
  <si>
    <t>11 1 01 00000</t>
  </si>
  <si>
    <t>Основное мероприятие "Благоустройство сквера"</t>
  </si>
  <si>
    <t>Благоустройство сквера «Суворовский городок» в г.Новая Ладога ул. Суворова, у д.12А (Дом офицерского собрания Суздальского пехотного полка, командиром которого был А.В.Суворов – объект регионального значения)"</t>
  </si>
  <si>
    <t>Организация и проведение мероприятий в сфере культуры</t>
  </si>
  <si>
    <t>Развитие местного традиционного народного художественного творчества</t>
  </si>
  <si>
    <t>11 0 00 00000</t>
  </si>
  <si>
    <t>11 1 01 S0490</t>
  </si>
  <si>
    <t>04 3 01 S0030</t>
  </si>
  <si>
    <t>04 2 01  S0030</t>
  </si>
  <si>
    <t>10 0 00 00000</t>
  </si>
  <si>
    <t>10 1 00 00000</t>
  </si>
  <si>
    <t>10 1 01 00000</t>
  </si>
  <si>
    <t>10 1 01 S0470</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</si>
  <si>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</si>
  <si>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2016 год"</t>
  </si>
  <si>
    <t xml:space="preserve">Приобретение и установка системы усиления сотовой связи </t>
  </si>
  <si>
    <t>Основное мероприятие "Мероприятия, направленные на развитие части территории МО Новоладожское городское поселение "</t>
  </si>
  <si>
    <t>от 07 апреля 2016 года № 25</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</si>
  <si>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</si>
  <si>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</si>
  <si>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</si>
  <si>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</si>
  <si>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</si>
  <si>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</si>
  <si>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</si>
  <si>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</si>
  <si>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</si>
  <si>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</si>
  <si>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</si>
  <si>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</si>
  <si>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</si>
  <si>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</si>
  <si>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</si>
  <si>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</si>
  <si>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</si>
  <si>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</si>
  <si>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</si>
  <si>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</si>
  <si>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</si>
  <si>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</si>
  <si>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</si>
  <si>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</si>
  <si>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</si>
  <si>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</si>
  <si>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</si>
  <si>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</si>
  <si>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</si>
  <si>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</si>
  <si>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</si>
  <si>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</si>
  <si>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</si>
  <si>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</si>
  <si>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</si>
  <si>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</si>
  <si>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</si>
  <si>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</si>
  <si>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</si>
  <si>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</si>
  <si>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</si>
  <si>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</si>
  <si>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</si>
  <si>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</si>
  <si>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</si>
  <si>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</si>
  <si>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</si>
  <si>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</si>
  <si>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01 2 0000</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</si>
  <si>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</si>
  <si>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</si>
  <si>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</si>
  <si>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</si>
  <si>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</si>
  <si>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</si>
  <si>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</si>
  <si>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</si>
  <si>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</si>
  <si>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</si>
  <si>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</si>
  <si>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</si>
  <si>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</si>
  <si>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</si>
  <si>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</si>
  <si>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</si>
  <si>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</si>
  <si>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</si>
  <si>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</si>
  <si>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</si>
  <si>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</si>
  <si>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</si>
  <si>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</si>
  <si>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</si>
  <si>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</si>
  <si>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</si>
  <si>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</si>
  <si>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</si>
  <si>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</si>
  <si>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</si>
  <si>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</si>
  <si>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</si>
  <si>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</si>
  <si>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</si>
  <si>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</si>
  <si>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</si>
  <si>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</si>
  <si>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</si>
  <si>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</si>
  <si>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</si>
  <si>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</si>
  <si>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</si>
  <si>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</si>
  <si>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</si>
  <si>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</si>
  <si>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</si>
  <si>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</si>
  <si>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</si>
  <si>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</si>
  <si>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</si>
  <si>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</si>
  <si>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</si>
  <si>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</si>
  <si>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</si>
  <si>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</si>
  <si>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</si>
  <si>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</si>
  <si>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</si>
  <si>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</si>
  <si>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</si>
  <si>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</si>
  <si>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</si>
  <si>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</si>
  <si>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</si>
  <si>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</si>
  <si>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</si>
  <si>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</si>
  <si>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</si>
  <si>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</si>
  <si>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</si>
  <si>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</si>
  <si>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</si>
  <si>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</si>
  <si>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</si>
  <si>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</si>
  <si>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</si>
  <si>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</si>
  <si>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</si>
  <si>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</si>
  <si>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</si>
  <si>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</si>
  <si>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</si>
  <si>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</si>
  <si>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</si>
  <si>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</si>
  <si>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</si>
  <si>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</si>
  <si>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</si>
  <si>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</si>
  <si>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</si>
  <si>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</si>
  <si>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</si>
  <si>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</si>
  <si>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</si>
  <si>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</si>
  <si>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</si>
  <si>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</si>
  <si>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</si>
  <si>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</si>
  <si>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</si>
  <si>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</si>
  <si>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</si>
  <si>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</si>
  <si>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</si>
  <si>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</si>
  <si>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</si>
  <si>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</si>
  <si>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01 2 1025</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</si>
  <si>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</si>
  <si>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</si>
  <si>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</si>
  <si>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</si>
  <si>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</si>
  <si>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02 1 1030</t>
  </si>
  <si>
    <t>Озеленение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</si>
  <si>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02 1 1031</t>
  </si>
  <si>
    <t>Организация благоустройства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</si>
  <si>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</si>
  <si>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</si>
  <si>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</si>
  <si>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</si>
  <si>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</si>
  <si>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02 1 1032</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</si>
  <si>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</si>
  <si>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</si>
  <si>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</si>
  <si>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</si>
  <si>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</si>
  <si>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</si>
  <si>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</si>
  <si>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</si>
  <si>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Вырубка аварийных и сухостойных деревьев, покос травы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</si>
  <si>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</si>
  <si>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</si>
  <si>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Субсидии гражданам на приобретение жилья</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</si>
  <si>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</si>
  <si>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</si>
  <si>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</si>
  <si>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</si>
  <si>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</si>
  <si>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</si>
  <si>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</si>
  <si>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</si>
  <si>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</si>
  <si>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</si>
  <si>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</si>
  <si>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</si>
  <si>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</si>
  <si>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</si>
  <si>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</si>
  <si>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</si>
  <si>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</si>
  <si>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</si>
  <si>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</si>
  <si>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</si>
  <si>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</si>
  <si>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</si>
  <si>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</si>
  <si>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</si>
  <si>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</si>
  <si>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</si>
  <si>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</si>
  <si>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</si>
  <si>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</si>
  <si>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</si>
  <si>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</si>
  <si>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</si>
  <si>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04 2 5020</t>
  </si>
  <si>
    <t>Реализация подпрограммы "ОЖМС" ФЦП "Жилище" на 2011-2015 годы за счет средств федерального бюджета</t>
  </si>
  <si>
    <t>04 2 7075</t>
  </si>
  <si>
    <t>04 2 7076</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</si>
  <si>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</si>
  <si>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</si>
  <si>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</si>
  <si>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</si>
  <si>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</si>
  <si>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</si>
  <si>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</si>
  <si>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</si>
  <si>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</si>
  <si>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</si>
  <si>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</si>
  <si>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</si>
  <si>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</si>
  <si>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</si>
  <si>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</si>
  <si>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</si>
  <si>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</si>
  <si>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</si>
  <si>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</si>
  <si>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</si>
  <si>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</si>
  <si>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</si>
  <si>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</si>
  <si>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</si>
  <si>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</si>
  <si>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</si>
  <si>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</si>
  <si>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</si>
  <si>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</si>
  <si>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</si>
  <si>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</si>
  <si>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</si>
  <si>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</si>
  <si>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</si>
  <si>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</si>
  <si>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</si>
  <si>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</si>
  <si>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</si>
  <si>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</si>
  <si>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</si>
  <si>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</si>
  <si>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Замена канализационных труб г.Новая Ладога м-н "В" от д.20 до д.8в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</si>
  <si>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</si>
  <si>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</si>
  <si>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</si>
  <si>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</si>
  <si>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</si>
  <si>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</si>
  <si>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</si>
  <si>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</si>
  <si>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</si>
  <si>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</si>
  <si>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</si>
  <si>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</si>
  <si>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</si>
  <si>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</si>
  <si>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</si>
  <si>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</si>
  <si>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</si>
  <si>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</si>
  <si>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</si>
  <si>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</si>
  <si>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</si>
  <si>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</si>
  <si>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</si>
  <si>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</si>
  <si>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</si>
  <si>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</si>
  <si>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</si>
  <si>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</si>
  <si>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</si>
  <si>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10 1 7088</t>
  </si>
  <si>
    <t>03 1 7013</t>
  </si>
  <si>
    <t>Ремонт дворовых территорий многоквартирных домов</t>
  </si>
  <si>
    <t>68 9 7212</t>
  </si>
  <si>
    <t>01 2 7026</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</si>
  <si>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</si>
  <si>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</si>
  <si>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</si>
  <si>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</si>
  <si>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</si>
  <si>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</si>
  <si>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</si>
  <si>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</si>
  <si>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</si>
  <si>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</si>
  <si>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</si>
  <si>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</si>
  <si>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</si>
  <si>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</si>
  <si>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</si>
  <si>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</si>
  <si>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</si>
  <si>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</si>
  <si>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</si>
  <si>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</si>
  <si>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</si>
  <si>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</si>
  <si>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</si>
  <si>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</si>
  <si>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</si>
  <si>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</si>
  <si>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</si>
  <si>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</si>
  <si>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</si>
  <si>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</si>
  <si>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</si>
  <si>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</si>
  <si>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</si>
  <si>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</si>
  <si>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</si>
  <si>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</si>
  <si>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</si>
  <si>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</si>
  <si>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</si>
  <si>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</si>
  <si>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</si>
  <si>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</si>
  <si>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</si>
  <si>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</si>
  <si>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</si>
  <si>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04 2 01 40030</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</si>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</sst>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5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Calibri"/>
      <family val="2"/>
    </font>
    <font>
      <sz val="8"/>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medium"/>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0"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39"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4" fillId="4" borderId="0" applyNumberFormat="0" applyBorder="0" applyAlignment="0" applyProtection="0"/>
  </cellStyleXfs>
  <cellXfs count="277">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45"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46"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46"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3" fillId="0" borderId="0" xfId="0" applyNumberFormat="1" applyFont="1" applyFill="1" applyAlignment="1">
      <alignment/>
    </xf>
    <xf numFmtId="0" fontId="47"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0" fontId="0" fillId="0" borderId="0" xfId="0" applyFont="1" applyFill="1" applyAlignment="1">
      <alignment horizontal="left"/>
    </xf>
    <xf numFmtId="0" fontId="16" fillId="0" borderId="0" xfId="0" applyFont="1" applyFill="1" applyAlignment="1">
      <alignment horizontal="left" vertical="center"/>
    </xf>
    <xf numFmtId="0" fontId="48" fillId="0" borderId="0" xfId="0" applyFont="1" applyFill="1" applyAlignment="1">
      <alignment/>
    </xf>
    <xf numFmtId="43" fontId="47"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0" fontId="18" fillId="0" borderId="11" xfId="0" applyFont="1" applyFill="1" applyBorder="1" applyAlignment="1">
      <alignment/>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49" fillId="0" borderId="0" xfId="53" applyNumberFormat="1" applyFont="1" applyAlignment="1">
      <alignment vertical="center"/>
      <protection/>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0" fontId="9" fillId="0" borderId="23" xfId="53" applyFont="1" applyFill="1" applyBorder="1" applyAlignment="1">
      <alignment vertical="center" wrapText="1"/>
      <protection/>
    </xf>
    <xf numFmtId="0" fontId="7" fillId="0" borderId="18" xfId="0" applyFont="1" applyFill="1" applyBorder="1" applyAlignment="1">
      <alignment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31" xfId="53" applyFont="1" applyFill="1" applyBorder="1" applyAlignment="1">
      <alignment vertical="center"/>
      <protection/>
    </xf>
    <xf numFmtId="0" fontId="9" fillId="0" borderId="32"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47"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0" fillId="0" borderId="0" xfId="63" applyNumberFormat="1" applyFont="1" applyFill="1" applyAlignment="1">
      <alignment vertical="center"/>
    </xf>
    <xf numFmtId="43" fontId="18" fillId="0" borderId="0" xfId="63" applyNumberFormat="1" applyFont="1" applyFill="1" applyAlignment="1">
      <alignment vertical="center"/>
    </xf>
    <xf numFmtId="43" fontId="51" fillId="0" borderId="0" xfId="0" applyNumberFormat="1" applyFont="1" applyFill="1" applyAlignment="1">
      <alignment vertical="center"/>
    </xf>
    <xf numFmtId="43" fontId="17" fillId="0" borderId="0" xfId="0" applyNumberFormat="1" applyFont="1" applyFill="1" applyAlignment="1">
      <alignment horizontal="center" vertical="center"/>
    </xf>
    <xf numFmtId="49" fontId="11" fillId="0" borderId="10" xfId="0" applyNumberFormat="1" applyFont="1" applyFill="1" applyBorder="1" applyAlignment="1">
      <alignment vertical="center" wrapText="1"/>
    </xf>
    <xf numFmtId="49" fontId="11" fillId="0" borderId="33"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 fontId="45" fillId="0" borderId="0" xfId="0" applyNumberFormat="1" applyFont="1" applyFill="1" applyAlignment="1">
      <alignment/>
    </xf>
    <xf numFmtId="181" fontId="16" fillId="0" borderId="0" xfId="0" applyNumberFormat="1" applyFont="1" applyFill="1" applyAlignment="1">
      <alignment/>
    </xf>
    <xf numFmtId="4" fontId="47" fillId="0" borderId="0" xfId="0" applyNumberFormat="1" applyFont="1" applyFill="1" applyAlignment="1">
      <alignment horizontal="center" vertical="center"/>
    </xf>
    <xf numFmtId="190" fontId="16" fillId="0" borderId="0" xfId="63" applyNumberFormat="1" applyFont="1" applyFill="1" applyAlignment="1">
      <alignment vertical="center"/>
    </xf>
    <xf numFmtId="49" fontId="4" fillId="0" borderId="11"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0" fontId="4" fillId="0" borderId="19" xfId="53" applyFont="1" applyFill="1" applyBorder="1" applyAlignment="1">
      <alignment vertical="center"/>
      <protection/>
    </xf>
    <xf numFmtId="49" fontId="9" fillId="0" borderId="18"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49" fontId="27" fillId="0" borderId="10" xfId="53" applyNumberFormat="1" applyFont="1" applyFill="1" applyBorder="1" applyAlignment="1">
      <alignment horizontal="center" vertical="center" wrapText="1"/>
      <protection/>
    </xf>
    <xf numFmtId="184" fontId="9" fillId="0" borderId="11" xfId="0" applyNumberFormat="1" applyFont="1" applyFill="1" applyBorder="1" applyAlignment="1">
      <alignment horizontal="left" vertical="center" wrapText="1"/>
    </xf>
    <xf numFmtId="173" fontId="9" fillId="0" borderId="10" xfId="0" applyNumberFormat="1" applyFont="1" applyFill="1" applyBorder="1" applyAlignment="1">
      <alignment horizontal="left" vertical="top" wrapText="1"/>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 fontId="49" fillId="0" borderId="0" xfId="53" applyNumberFormat="1" applyFont="1" applyAlignment="1">
      <alignment vertical="center"/>
      <protection/>
    </xf>
    <xf numFmtId="43" fontId="7" fillId="0" borderId="0" xfId="63" applyNumberFormat="1" applyFont="1" applyFill="1" applyAlignment="1">
      <alignment horizontal="center" vertical="center"/>
    </xf>
    <xf numFmtId="43" fontId="9" fillId="0" borderId="11" xfId="63" applyNumberFormat="1" applyFont="1" applyFill="1" applyBorder="1" applyAlignment="1">
      <alignment horizontal="center" vertical="center" wrapText="1"/>
    </xf>
    <xf numFmtId="43" fontId="7" fillId="0" borderId="11" xfId="63" applyNumberFormat="1" applyFont="1" applyFill="1" applyBorder="1" applyAlignment="1">
      <alignment horizontal="center" vertical="center"/>
    </xf>
    <xf numFmtId="43" fontId="7" fillId="0" borderId="11" xfId="63" applyNumberFormat="1" applyFont="1" applyFill="1" applyBorder="1" applyAlignment="1">
      <alignment horizontal="center" vertical="center" wrapText="1"/>
    </xf>
    <xf numFmtId="43" fontId="47"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43" fontId="16" fillId="0" borderId="0" xfId="63" applyNumberFormat="1" applyFont="1" applyFill="1" applyAlignment="1">
      <alignment horizontal="center" vertical="center"/>
    </xf>
    <xf numFmtId="0" fontId="11" fillId="0" borderId="11" xfId="0" applyNumberFormat="1" applyFont="1" applyFill="1" applyBorder="1" applyAlignment="1">
      <alignment horizontal="left" vertical="top" wrapText="1"/>
    </xf>
    <xf numFmtId="49" fontId="11" fillId="0" borderId="10" xfId="0" applyNumberFormat="1" applyFont="1" applyFill="1" applyBorder="1" applyAlignment="1">
      <alignment horizontal="left" vertical="center" wrapText="1"/>
    </xf>
    <xf numFmtId="4" fontId="5" fillId="0" borderId="15" xfId="53" applyNumberFormat="1" applyFont="1" applyBorder="1" applyAlignment="1">
      <alignment horizontal="center" vertical="center" wrapText="1"/>
      <protection/>
    </xf>
    <xf numFmtId="4" fontId="5" fillId="0" borderId="35"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5" xfId="53" applyFont="1" applyBorder="1" applyAlignment="1">
      <alignment horizontal="center" vertical="center"/>
      <protection/>
    </xf>
    <xf numFmtId="0" fontId="15" fillId="0" borderId="0" xfId="53" applyFont="1" applyAlignment="1">
      <alignment horizontal="center" vertical="center" wrapText="1"/>
      <protection/>
    </xf>
    <xf numFmtId="0" fontId="7" fillId="0" borderId="0" xfId="0" applyFont="1" applyFill="1" applyAlignment="1">
      <alignment horizontal="center" wrapText="1"/>
    </xf>
    <xf numFmtId="0" fontId="7" fillId="0" borderId="18" xfId="0" applyFont="1" applyFill="1" applyBorder="1" applyAlignment="1">
      <alignment horizontal="center" wrapText="1"/>
    </xf>
    <xf numFmtId="0" fontId="7" fillId="0" borderId="14" xfId="0" applyFont="1" applyFill="1" applyBorder="1" applyAlignment="1">
      <alignment horizontal="center" wrapText="1"/>
    </xf>
    <xf numFmtId="0" fontId="7" fillId="0" borderId="17" xfId="0" applyFont="1" applyFill="1" applyBorder="1" applyAlignment="1">
      <alignment horizontal="center" wrapText="1"/>
    </xf>
    <xf numFmtId="4" fontId="9" fillId="0" borderId="0" xfId="53" applyNumberFormat="1" applyFont="1" applyFill="1" applyAlignment="1">
      <alignment horizontal="right" vertical="center"/>
      <protection/>
    </xf>
    <xf numFmtId="43" fontId="9" fillId="0" borderId="0" xfId="53" applyNumberFormat="1" applyFont="1" applyFill="1" applyAlignment="1">
      <alignment horizontal="center" vertical="center"/>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F43"/>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238" customWidth="1"/>
    <col min="5" max="5" width="13.57421875" style="177" customWidth="1"/>
    <col min="6" max="6" width="9.57421875" style="177" customWidth="1"/>
    <col min="7" max="248" width="10.00390625" style="4" customWidth="1"/>
    <col min="249" max="249" width="70.421875" style="4" customWidth="1"/>
    <col min="250" max="16384" width="15.00390625" style="4" customWidth="1"/>
  </cols>
  <sheetData>
    <row r="1" ht="12.75">
      <c r="D1" s="114" t="s">
        <v>148</v>
      </c>
    </row>
    <row r="2" ht="12.75">
      <c r="D2" s="114" t="s">
        <v>147</v>
      </c>
    </row>
    <row r="3" ht="12.75">
      <c r="D3" s="114" t="s">
        <v>211</v>
      </c>
    </row>
    <row r="4" ht="12.75">
      <c r="D4" s="114" t="s">
        <v>108</v>
      </c>
    </row>
    <row r="5" ht="12.75">
      <c r="D5" s="114" t="s">
        <v>210</v>
      </c>
    </row>
    <row r="7" spans="1:4" ht="58.5" customHeight="1">
      <c r="A7" s="266" t="s">
        <v>56</v>
      </c>
      <c r="B7" s="266"/>
      <c r="C7" s="266"/>
      <c r="D7" s="266"/>
    </row>
    <row r="8" spans="1:3" ht="17.25">
      <c r="A8" s="5"/>
      <c r="B8" s="5"/>
      <c r="C8" s="5"/>
    </row>
    <row r="9" spans="1:4" ht="18" thickBot="1">
      <c r="A9" s="6"/>
      <c r="B9" s="6"/>
      <c r="C9" s="6"/>
      <c r="D9" s="239"/>
    </row>
    <row r="10" spans="1:4" ht="24" customHeight="1" thickBot="1">
      <c r="A10" s="264" t="s">
        <v>207</v>
      </c>
      <c r="B10" s="260" t="s">
        <v>194</v>
      </c>
      <c r="C10" s="261"/>
      <c r="D10" s="258" t="s">
        <v>208</v>
      </c>
    </row>
    <row r="11" spans="1:4" ht="15.75" customHeight="1" thickBot="1">
      <c r="A11" s="265"/>
      <c r="B11" s="16" t="s">
        <v>195</v>
      </c>
      <c r="C11" s="17" t="s">
        <v>196</v>
      </c>
      <c r="D11" s="259"/>
    </row>
    <row r="12" spans="1:4" ht="15" thickBot="1">
      <c r="A12" s="81" t="s">
        <v>171</v>
      </c>
      <c r="B12" s="82" t="s">
        <v>170</v>
      </c>
      <c r="C12" s="83"/>
      <c r="D12" s="240">
        <f>D13+D14+D16+D17+D18+D15</f>
        <v>23130.213</v>
      </c>
    </row>
    <row r="13" spans="1:4" ht="45.75" customHeight="1">
      <c r="A13" s="80" t="s">
        <v>139</v>
      </c>
      <c r="B13" s="76"/>
      <c r="C13" s="79" t="s">
        <v>138</v>
      </c>
      <c r="D13" s="241">
        <f>'Пр.7 Р.П. ЦС. ВР'!E12</f>
        <v>50</v>
      </c>
    </row>
    <row r="14" spans="1:4" ht="44.25" customHeight="1">
      <c r="A14" s="80" t="s">
        <v>209</v>
      </c>
      <c r="B14" s="76"/>
      <c r="C14" s="79" t="s">
        <v>130</v>
      </c>
      <c r="D14" s="241">
        <f>'Пр.7 Р.П. ЦС. ВР'!E18</f>
        <v>12474.108</v>
      </c>
    </row>
    <row r="15" spans="1:4" ht="33.75" customHeight="1">
      <c r="A15" s="80" t="s">
        <v>375</v>
      </c>
      <c r="B15" s="76"/>
      <c r="C15" s="79" t="s">
        <v>374</v>
      </c>
      <c r="D15" s="241">
        <f>'Пр.7 Р.П. ЦС. ВР'!E38</f>
        <v>50.5</v>
      </c>
    </row>
    <row r="16" spans="1:4" ht="13.5" hidden="1">
      <c r="A16" s="73" t="s">
        <v>212</v>
      </c>
      <c r="B16" s="78"/>
      <c r="C16" s="79" t="s">
        <v>216</v>
      </c>
      <c r="D16" s="241">
        <f>'Пр.7 Р.П. ЦС. ВР'!E33</f>
        <v>0</v>
      </c>
    </row>
    <row r="17" spans="1:4" ht="13.5">
      <c r="A17" s="75" t="s">
        <v>174</v>
      </c>
      <c r="B17" s="76"/>
      <c r="C17" s="77" t="s">
        <v>165</v>
      </c>
      <c r="D17" s="241">
        <f>'Пр.7 Р.П. ЦС. ВР'!E44</f>
        <v>400</v>
      </c>
    </row>
    <row r="18" spans="1:4" ht="14.25" thickBot="1">
      <c r="A18" s="11" t="s">
        <v>137</v>
      </c>
      <c r="B18" s="7"/>
      <c r="C18" s="8" t="s">
        <v>136</v>
      </c>
      <c r="D18" s="242">
        <f>'Пр.7 Р.П. ЦС. ВР'!E50</f>
        <v>10155.605</v>
      </c>
    </row>
    <row r="19" spans="1:4" ht="27.75" customHeight="1" thickBot="1">
      <c r="A19" s="84" t="s">
        <v>254</v>
      </c>
      <c r="B19" s="82" t="s">
        <v>213</v>
      </c>
      <c r="C19" s="83"/>
      <c r="D19" s="243">
        <f>D20</f>
        <v>431.62</v>
      </c>
    </row>
    <row r="20" spans="1:4" ht="20.25" customHeight="1" thickBot="1">
      <c r="A20" s="73" t="s">
        <v>214</v>
      </c>
      <c r="B20" s="74"/>
      <c r="C20" s="77" t="s">
        <v>215</v>
      </c>
      <c r="D20" s="241">
        <f>'Пр.7 Р.П. ЦС. ВР'!E89</f>
        <v>431.62</v>
      </c>
    </row>
    <row r="21" spans="1:4" ht="29.25" customHeight="1" thickBot="1">
      <c r="A21" s="84" t="s">
        <v>176</v>
      </c>
      <c r="B21" s="82" t="s">
        <v>175</v>
      </c>
      <c r="C21" s="83"/>
      <c r="D21" s="243">
        <f>D22+D24+D23</f>
        <v>823.856</v>
      </c>
    </row>
    <row r="22" spans="1:4" ht="30.75" customHeight="1">
      <c r="A22" s="73" t="s">
        <v>177</v>
      </c>
      <c r="B22" s="74"/>
      <c r="C22" s="77" t="s">
        <v>158</v>
      </c>
      <c r="D22" s="241">
        <f>'Пр.7 Р.П. ЦС. ВР'!E98</f>
        <v>218.62</v>
      </c>
    </row>
    <row r="23" spans="1:4" ht="30.75" customHeight="1">
      <c r="A23" s="73" t="s">
        <v>192</v>
      </c>
      <c r="B23" s="74"/>
      <c r="C23" s="77" t="s">
        <v>193</v>
      </c>
      <c r="D23" s="241">
        <f>'Пр.7 Р.П. ЦС. ВР'!E104</f>
        <v>62.236</v>
      </c>
    </row>
    <row r="24" spans="1:4" ht="30.75" customHeight="1" thickBot="1">
      <c r="A24" s="10" t="s">
        <v>190</v>
      </c>
      <c r="B24" s="12"/>
      <c r="C24" s="8" t="s">
        <v>191</v>
      </c>
      <c r="D24" s="242">
        <f>'Пр.7 Р.П. ЦС. ВР'!E110</f>
        <v>543</v>
      </c>
    </row>
    <row r="25" spans="1:4" ht="21.75" customHeight="1" thickBot="1">
      <c r="A25" s="85" t="s">
        <v>179</v>
      </c>
      <c r="B25" s="82" t="s">
        <v>178</v>
      </c>
      <c r="C25" s="83"/>
      <c r="D25" s="243">
        <f>D27+D26</f>
        <v>3436.7200000000003</v>
      </c>
    </row>
    <row r="26" spans="1:4" ht="13.5">
      <c r="A26" s="72" t="s">
        <v>186</v>
      </c>
      <c r="B26" s="71"/>
      <c r="C26" s="77" t="s">
        <v>187</v>
      </c>
      <c r="D26" s="241">
        <f>'Пр.7 Р.П. ЦС. ВР'!E117</f>
        <v>3116.7200000000003</v>
      </c>
    </row>
    <row r="27" spans="1:4" ht="14.25" thickBot="1">
      <c r="A27" s="11" t="s">
        <v>127</v>
      </c>
      <c r="B27" s="13"/>
      <c r="C27" s="8" t="s">
        <v>126</v>
      </c>
      <c r="D27" s="242">
        <f>'Пр.7 Р.П. ЦС. ВР'!E147</f>
        <v>320</v>
      </c>
    </row>
    <row r="28" spans="1:4" ht="21.75" customHeight="1" thickBot="1">
      <c r="A28" s="85" t="s">
        <v>197</v>
      </c>
      <c r="B28" s="82" t="s">
        <v>169</v>
      </c>
      <c r="C28" s="83"/>
      <c r="D28" s="243">
        <f>D30+D31+D29</f>
        <v>158657.25809</v>
      </c>
    </row>
    <row r="29" spans="1:6" ht="16.5" customHeight="1">
      <c r="A29" s="72" t="s">
        <v>119</v>
      </c>
      <c r="B29" s="71"/>
      <c r="C29" s="77" t="s">
        <v>118</v>
      </c>
      <c r="D29" s="244">
        <f>'Пр.7 Р.П. ЦС. ВР'!E159</f>
        <v>132912.51773</v>
      </c>
      <c r="F29" s="178"/>
    </row>
    <row r="30" spans="1:4" ht="17.25" customHeight="1">
      <c r="A30" s="72" t="s">
        <v>156</v>
      </c>
      <c r="B30" s="71"/>
      <c r="C30" s="77" t="s">
        <v>155</v>
      </c>
      <c r="D30" s="241">
        <f>'Пр.7 Р.П. ЦС. ВР'!E194</f>
        <v>6844.42436</v>
      </c>
    </row>
    <row r="31" spans="1:4" ht="18" customHeight="1" thickBot="1">
      <c r="A31" s="11" t="s">
        <v>188</v>
      </c>
      <c r="B31" s="13"/>
      <c r="C31" s="8" t="s">
        <v>189</v>
      </c>
      <c r="D31" s="242">
        <f>'Пр.7 Р.П. ЦС. ВР'!E232</f>
        <v>18900.316000000003</v>
      </c>
    </row>
    <row r="32" spans="1:4" ht="20.25" customHeight="1" thickBot="1">
      <c r="A32" s="81" t="s">
        <v>183</v>
      </c>
      <c r="B32" s="82" t="s">
        <v>180</v>
      </c>
      <c r="C32" s="83"/>
      <c r="D32" s="243">
        <f>D33</f>
        <v>13815.6</v>
      </c>
    </row>
    <row r="33" spans="1:4" ht="20.25" customHeight="1" thickBot="1">
      <c r="A33" s="9" t="s">
        <v>114</v>
      </c>
      <c r="B33" s="13"/>
      <c r="C33" s="8" t="s">
        <v>113</v>
      </c>
      <c r="D33" s="242">
        <f>'Пр.7 Р.П. ЦС. ВР'!E291</f>
        <v>13815.6</v>
      </c>
    </row>
    <row r="34" spans="1:4" ht="20.25" customHeight="1" thickBot="1">
      <c r="A34" s="81" t="s">
        <v>172</v>
      </c>
      <c r="B34" s="82" t="s">
        <v>173</v>
      </c>
      <c r="C34" s="83"/>
      <c r="D34" s="243">
        <f>D35+D36</f>
        <v>2220</v>
      </c>
    </row>
    <row r="35" spans="1:4" ht="24" customHeight="1">
      <c r="A35" s="121" t="s">
        <v>129</v>
      </c>
      <c r="B35" s="122"/>
      <c r="C35" s="123" t="s">
        <v>167</v>
      </c>
      <c r="D35" s="245">
        <f>'Пр.7 Р.П. ЦС. ВР'!E324</f>
        <v>1120</v>
      </c>
    </row>
    <row r="36" spans="1:4" ht="19.5" customHeight="1" thickBot="1">
      <c r="A36" s="69" t="s">
        <v>160</v>
      </c>
      <c r="B36" s="70"/>
      <c r="C36" s="14" t="s">
        <v>159</v>
      </c>
      <c r="D36" s="246">
        <f>'Пр.7 Р.П. ЦС. ВР'!E330</f>
        <v>1100</v>
      </c>
    </row>
    <row r="37" spans="1:4" ht="24" customHeight="1" hidden="1" thickBot="1">
      <c r="A37" s="81" t="s">
        <v>184</v>
      </c>
      <c r="B37" s="82" t="s">
        <v>181</v>
      </c>
      <c r="C37" s="86"/>
      <c r="D37" s="240">
        <f>D38</f>
        <v>0</v>
      </c>
    </row>
    <row r="38" spans="1:4" ht="21" customHeight="1" hidden="1" thickBot="1">
      <c r="A38" s="9" t="s">
        <v>116</v>
      </c>
      <c r="B38" s="13"/>
      <c r="C38" s="8" t="s">
        <v>115</v>
      </c>
      <c r="D38" s="242">
        <f>'Пр.7 Р.П. ЦС. ВР'!E351</f>
        <v>0</v>
      </c>
    </row>
    <row r="39" spans="1:4" ht="21.75" customHeight="1" hidden="1" thickBot="1">
      <c r="A39" s="81" t="s">
        <v>185</v>
      </c>
      <c r="B39" s="82" t="s">
        <v>182</v>
      </c>
      <c r="C39" s="86"/>
      <c r="D39" s="240">
        <f>D40</f>
        <v>0</v>
      </c>
    </row>
    <row r="40" spans="1:4" ht="19.5" customHeight="1" hidden="1" thickBot="1">
      <c r="A40" s="9" t="s">
        <v>162</v>
      </c>
      <c r="B40" s="13"/>
      <c r="C40" s="8" t="s">
        <v>161</v>
      </c>
      <c r="D40" s="242">
        <f>'Пр.7 Р.П. ЦС. ВР'!E370</f>
        <v>0</v>
      </c>
    </row>
    <row r="41" spans="1:4" ht="26.25" customHeight="1" thickBot="1">
      <c r="A41" s="262" t="s">
        <v>112</v>
      </c>
      <c r="B41" s="263"/>
      <c r="C41" s="263"/>
      <c r="D41" s="247">
        <f>D12+D19+D21+D25+D28+D32+D34+D37+D39</f>
        <v>202515.26709</v>
      </c>
    </row>
    <row r="42" spans="2:3" ht="12.75">
      <c r="B42" s="15"/>
      <c r="C42" s="15"/>
    </row>
    <row r="43" ht="12.75">
      <c r="D43" s="248"/>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K404"/>
  <sheetViews>
    <sheetView view="pageBreakPreview" zoomScale="75" zoomScaleNormal="97" zoomScaleSheetLayoutView="75" zoomScalePageLayoutView="0" workbookViewId="0" topLeftCell="A1">
      <selection activeCell="D5" sqref="D5"/>
    </sheetView>
  </sheetViews>
  <sheetFormatPr defaultColWidth="9.140625" defaultRowHeight="15"/>
  <cols>
    <col min="1" max="1" width="70.57421875" style="18" customWidth="1"/>
    <col min="2" max="2" width="13.8515625" style="19" customWidth="1"/>
    <col min="3" max="3" width="9.140625" style="19" customWidth="1"/>
    <col min="4" max="4" width="7.421875" style="19" customWidth="1"/>
    <col min="5" max="5" width="13.8515625" style="255"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249" t="s">
        <v>148</v>
      </c>
    </row>
    <row r="2" spans="3:5" ht="14.25" customHeight="1">
      <c r="C2" s="206" t="s">
        <v>147</v>
      </c>
      <c r="D2" s="206"/>
      <c r="E2" s="206"/>
    </row>
    <row r="3" spans="2:5" s="2" customFormat="1" ht="12.75">
      <c r="B3" s="271" t="s">
        <v>211</v>
      </c>
      <c r="C3" s="271"/>
      <c r="D3" s="271"/>
      <c r="E3" s="271"/>
    </row>
    <row r="4" spans="4:5" ht="12.75">
      <c r="D4" s="272" t="s">
        <v>108</v>
      </c>
      <c r="E4" s="272"/>
    </row>
    <row r="5" ht="12.75">
      <c r="E5" s="249" t="s">
        <v>279</v>
      </c>
    </row>
    <row r="6" ht="12.75">
      <c r="E6" s="249"/>
    </row>
    <row r="7" ht="12.75">
      <c r="E7" s="249"/>
    </row>
    <row r="8" spans="1:5" ht="34.5" customHeight="1">
      <c r="A8" s="267" t="s">
        <v>70</v>
      </c>
      <c r="B8" s="267"/>
      <c r="C8" s="267"/>
      <c r="D8" s="267"/>
      <c r="E8" s="267"/>
    </row>
    <row r="11" spans="1:11" s="22" customFormat="1" ht="25.5">
      <c r="A11" s="28" t="s">
        <v>146</v>
      </c>
      <c r="B11" s="1" t="s">
        <v>145</v>
      </c>
      <c r="C11" s="1" t="s">
        <v>144</v>
      </c>
      <c r="D11" s="28" t="s">
        <v>143</v>
      </c>
      <c r="E11" s="250" t="s">
        <v>142</v>
      </c>
      <c r="J11" s="221"/>
      <c r="K11" s="133"/>
    </row>
    <row r="12" spans="1:11" s="59" customFormat="1" ht="39">
      <c r="A12" s="46" t="s">
        <v>408</v>
      </c>
      <c r="B12" s="1" t="s">
        <v>466</v>
      </c>
      <c r="C12" s="1"/>
      <c r="D12" s="1"/>
      <c r="E12" s="250">
        <f>E13+E18+E27+E46+E53</f>
        <v>4905</v>
      </c>
      <c r="F12" s="173"/>
      <c r="J12" s="221"/>
      <c r="K12" s="175"/>
    </row>
    <row r="13" spans="1:10" s="68" customFormat="1" ht="51.75">
      <c r="A13" s="30" t="s">
        <v>407</v>
      </c>
      <c r="B13" s="1" t="s">
        <v>10</v>
      </c>
      <c r="C13" s="1"/>
      <c r="D13" s="1"/>
      <c r="E13" s="250">
        <f>E15</f>
        <v>500</v>
      </c>
      <c r="J13" s="221"/>
    </row>
    <row r="14" spans="1:10" s="68" customFormat="1" ht="12.75">
      <c r="A14" s="30" t="s">
        <v>8</v>
      </c>
      <c r="B14" s="117" t="s">
        <v>9</v>
      </c>
      <c r="C14" s="1"/>
      <c r="D14" s="1"/>
      <c r="E14" s="250">
        <f>E15</f>
        <v>500</v>
      </c>
      <c r="J14" s="222"/>
    </row>
    <row r="15" spans="1:5" s="29" customFormat="1" ht="51.75">
      <c r="A15" s="30" t="s">
        <v>297</v>
      </c>
      <c r="B15" s="117" t="s">
        <v>6</v>
      </c>
      <c r="C15" s="1"/>
      <c r="D15" s="28"/>
      <c r="E15" s="250">
        <f>E16</f>
        <v>500</v>
      </c>
    </row>
    <row r="16" spans="1:5" s="29" customFormat="1" ht="15.75" customHeight="1">
      <c r="A16" s="31" t="s">
        <v>353</v>
      </c>
      <c r="B16" s="117" t="s">
        <v>6</v>
      </c>
      <c r="C16" s="183" t="s">
        <v>367</v>
      </c>
      <c r="D16" s="28"/>
      <c r="E16" s="250">
        <f>E17</f>
        <v>500</v>
      </c>
    </row>
    <row r="17" spans="1:5" s="29" customFormat="1" ht="12.75">
      <c r="A17" s="184" t="s">
        <v>119</v>
      </c>
      <c r="B17" s="117" t="s">
        <v>6</v>
      </c>
      <c r="C17" s="183" t="s">
        <v>367</v>
      </c>
      <c r="D17" s="28" t="s">
        <v>118</v>
      </c>
      <c r="E17" s="250">
        <f>'Пр.7 Р.П. ЦС. ВР'!E173</f>
        <v>500</v>
      </c>
    </row>
    <row r="18" spans="1:5" s="29" customFormat="1" ht="45" customHeight="1" hidden="1">
      <c r="A18" s="31" t="s">
        <v>263</v>
      </c>
      <c r="B18" s="1" t="s">
        <v>157</v>
      </c>
      <c r="C18" s="1"/>
      <c r="D18" s="28"/>
      <c r="E18" s="250">
        <f>E19+E24</f>
        <v>0</v>
      </c>
    </row>
    <row r="19" spans="1:5" s="29" customFormat="1" ht="78" hidden="1">
      <c r="A19" s="27" t="s">
        <v>264</v>
      </c>
      <c r="B19" s="1" t="s">
        <v>265</v>
      </c>
      <c r="C19" s="1"/>
      <c r="D19" s="28"/>
      <c r="E19" s="250">
        <f>E20+E22</f>
        <v>0</v>
      </c>
    </row>
    <row r="20" spans="1:5" s="29" customFormat="1" ht="25.5" hidden="1">
      <c r="A20" s="31" t="s">
        <v>353</v>
      </c>
      <c r="B20" s="1" t="s">
        <v>265</v>
      </c>
      <c r="C20" s="183" t="s">
        <v>367</v>
      </c>
      <c r="D20" s="28"/>
      <c r="E20" s="250">
        <f>E21</f>
        <v>0</v>
      </c>
    </row>
    <row r="21" spans="1:5" s="29" customFormat="1" ht="12.75" hidden="1">
      <c r="A21" s="184" t="s">
        <v>156</v>
      </c>
      <c r="B21" s="1" t="s">
        <v>265</v>
      </c>
      <c r="C21" s="183" t="s">
        <v>367</v>
      </c>
      <c r="D21" s="28" t="s">
        <v>155</v>
      </c>
      <c r="E21" s="250">
        <f>'Пр.7 Р.П. ЦС. ВР'!E211</f>
        <v>0</v>
      </c>
    </row>
    <row r="22" spans="1:5" s="29" customFormat="1" ht="25.5" hidden="1">
      <c r="A22" s="27" t="s">
        <v>128</v>
      </c>
      <c r="B22" s="1" t="s">
        <v>265</v>
      </c>
      <c r="C22" s="1" t="s">
        <v>125</v>
      </c>
      <c r="D22" s="28"/>
      <c r="E22" s="250">
        <f>E23</f>
        <v>0</v>
      </c>
    </row>
    <row r="23" spans="1:5" s="29" customFormat="1" ht="12.75" hidden="1">
      <c r="A23" s="184" t="s">
        <v>156</v>
      </c>
      <c r="B23" s="1" t="s">
        <v>265</v>
      </c>
      <c r="C23" s="183" t="s">
        <v>125</v>
      </c>
      <c r="D23" s="28" t="s">
        <v>155</v>
      </c>
      <c r="E23" s="250">
        <f>'Пр.7 Р.П. ЦС. ВР'!E212</f>
        <v>0</v>
      </c>
    </row>
    <row r="24" spans="1:5" s="24" customFormat="1" ht="78" hidden="1">
      <c r="A24" s="27" t="s">
        <v>264</v>
      </c>
      <c r="B24" s="1" t="s">
        <v>404</v>
      </c>
      <c r="C24" s="1"/>
      <c r="D24" s="28"/>
      <c r="E24" s="250">
        <f>E25</f>
        <v>0</v>
      </c>
    </row>
    <row r="25" spans="1:5" s="29" customFormat="1" ht="25.5" hidden="1">
      <c r="A25" s="31" t="s">
        <v>128</v>
      </c>
      <c r="B25" s="1" t="s">
        <v>404</v>
      </c>
      <c r="C25" s="1" t="s">
        <v>125</v>
      </c>
      <c r="D25" s="28"/>
      <c r="E25" s="250">
        <f>E26</f>
        <v>0</v>
      </c>
    </row>
    <row r="26" spans="1:5" s="29" customFormat="1" ht="12.75" hidden="1">
      <c r="A26" s="184" t="s">
        <v>156</v>
      </c>
      <c r="B26" s="1" t="s">
        <v>404</v>
      </c>
      <c r="C26" s="1" t="s">
        <v>125</v>
      </c>
      <c r="D26" s="28" t="s">
        <v>155</v>
      </c>
      <c r="E26" s="250">
        <f>'Пр.7 Р.П. ЦС. ВР'!E214</f>
        <v>0</v>
      </c>
    </row>
    <row r="27" spans="1:5" s="24" customFormat="1" ht="64.5">
      <c r="A27" s="31" t="s">
        <v>72</v>
      </c>
      <c r="B27" s="1" t="s">
        <v>477</v>
      </c>
      <c r="C27" s="1"/>
      <c r="D27" s="28"/>
      <c r="E27" s="250">
        <f>E29+E37+E34+E40</f>
        <v>3825</v>
      </c>
    </row>
    <row r="28" spans="1:5" s="24" customFormat="1" ht="25.5">
      <c r="A28" s="31" t="s">
        <v>473</v>
      </c>
      <c r="B28" s="1" t="s">
        <v>474</v>
      </c>
      <c r="C28" s="1"/>
      <c r="D28" s="28"/>
      <c r="E28" s="250">
        <f>E29+E40</f>
        <v>3825</v>
      </c>
    </row>
    <row r="29" spans="1:5" s="24" customFormat="1" ht="78">
      <c r="A29" s="30" t="s">
        <v>472</v>
      </c>
      <c r="B29" s="1" t="s">
        <v>475</v>
      </c>
      <c r="C29" s="1"/>
      <c r="D29" s="28"/>
      <c r="E29" s="250">
        <f>E30+E32</f>
        <v>2085</v>
      </c>
    </row>
    <row r="30" spans="1:5" s="29" customFormat="1" ht="25.5" hidden="1">
      <c r="A30" s="31" t="s">
        <v>128</v>
      </c>
      <c r="B30" s="1" t="s">
        <v>266</v>
      </c>
      <c r="C30" s="1" t="s">
        <v>125</v>
      </c>
      <c r="D30" s="28"/>
      <c r="E30" s="250">
        <f>E31</f>
        <v>0</v>
      </c>
    </row>
    <row r="31" spans="1:5" s="29" customFormat="1" ht="12.75" hidden="1">
      <c r="A31" s="184" t="s">
        <v>156</v>
      </c>
      <c r="B31" s="1" t="s">
        <v>266</v>
      </c>
      <c r="C31" s="1" t="s">
        <v>125</v>
      </c>
      <c r="D31" s="28" t="s">
        <v>155</v>
      </c>
      <c r="E31" s="250">
        <f>'Пр.7 Р.П. ЦС. ВР'!E218</f>
        <v>0</v>
      </c>
    </row>
    <row r="32" spans="1:5" s="29" customFormat="1" ht="25.5">
      <c r="A32" s="31" t="s">
        <v>353</v>
      </c>
      <c r="B32" s="1" t="s">
        <v>475</v>
      </c>
      <c r="C32" s="183" t="s">
        <v>367</v>
      </c>
      <c r="D32" s="28"/>
      <c r="E32" s="250">
        <f>E33</f>
        <v>2085</v>
      </c>
    </row>
    <row r="33" spans="1:5" s="29" customFormat="1" ht="12.75">
      <c r="A33" s="184" t="s">
        <v>156</v>
      </c>
      <c r="B33" s="1" t="s">
        <v>475</v>
      </c>
      <c r="C33" s="183" t="s">
        <v>367</v>
      </c>
      <c r="D33" s="28" t="s">
        <v>155</v>
      </c>
      <c r="E33" s="250">
        <f>'Пр.7 Р.П. ЦС. ВР'!E219</f>
        <v>2085</v>
      </c>
    </row>
    <row r="34" spans="1:5" s="29" customFormat="1" ht="78" hidden="1">
      <c r="A34" s="31" t="s">
        <v>370</v>
      </c>
      <c r="B34" s="1" t="s">
        <v>369</v>
      </c>
      <c r="C34" s="183"/>
      <c r="D34" s="28"/>
      <c r="E34" s="250">
        <f>E35</f>
        <v>0</v>
      </c>
    </row>
    <row r="35" spans="1:5" s="29" customFormat="1" ht="12.75" hidden="1">
      <c r="A35" s="33" t="s">
        <v>360</v>
      </c>
      <c r="B35" s="1" t="s">
        <v>369</v>
      </c>
      <c r="C35" s="183" t="s">
        <v>368</v>
      </c>
      <c r="D35" s="28"/>
      <c r="E35" s="250">
        <f>E36</f>
        <v>0</v>
      </c>
    </row>
    <row r="36" spans="1:5" s="29" customFormat="1" ht="12.75" hidden="1">
      <c r="A36" s="184" t="s">
        <v>156</v>
      </c>
      <c r="B36" s="1" t="s">
        <v>369</v>
      </c>
      <c r="C36" s="183" t="s">
        <v>368</v>
      </c>
      <c r="D36" s="28" t="s">
        <v>155</v>
      </c>
      <c r="E36" s="250">
        <f>'Пр.7 Р.П. ЦС. ВР'!E221</f>
        <v>0</v>
      </c>
    </row>
    <row r="37" spans="1:5" s="24" customFormat="1" ht="78" hidden="1">
      <c r="A37" s="30" t="s">
        <v>343</v>
      </c>
      <c r="B37" s="1" t="s">
        <v>321</v>
      </c>
      <c r="C37" s="1"/>
      <c r="D37" s="28"/>
      <c r="E37" s="250">
        <f>E38</f>
        <v>0</v>
      </c>
    </row>
    <row r="38" spans="1:5" s="29" customFormat="1" ht="25.5" hidden="1">
      <c r="A38" s="31" t="s">
        <v>128</v>
      </c>
      <c r="B38" s="1" t="s">
        <v>321</v>
      </c>
      <c r="C38" s="1" t="s">
        <v>125</v>
      </c>
      <c r="D38" s="28"/>
      <c r="E38" s="250">
        <f>E39</f>
        <v>0</v>
      </c>
    </row>
    <row r="39" spans="1:5" s="29" customFormat="1" ht="12.75" hidden="1">
      <c r="A39" s="184" t="s">
        <v>156</v>
      </c>
      <c r="B39" s="1" t="s">
        <v>321</v>
      </c>
      <c r="C39" s="1" t="s">
        <v>125</v>
      </c>
      <c r="D39" s="28" t="s">
        <v>155</v>
      </c>
      <c r="E39" s="250">
        <f>'Пр.7 Р.П. ЦС. ВР'!E223</f>
        <v>0</v>
      </c>
    </row>
    <row r="40" spans="1:5" s="29" customFormat="1" ht="21.75" customHeight="1">
      <c r="A40" s="31" t="s">
        <v>385</v>
      </c>
      <c r="B40" s="1" t="s">
        <v>476</v>
      </c>
      <c r="C40" s="183"/>
      <c r="D40" s="28"/>
      <c r="E40" s="250">
        <f>E43+E44</f>
        <v>1740</v>
      </c>
    </row>
    <row r="41" spans="1:5" s="29" customFormat="1" ht="25.5" hidden="1">
      <c r="A41" s="31" t="s">
        <v>353</v>
      </c>
      <c r="B41" s="1" t="s">
        <v>380</v>
      </c>
      <c r="C41" s="183" t="s">
        <v>367</v>
      </c>
      <c r="D41" s="28"/>
      <c r="E41" s="250"/>
    </row>
    <row r="42" spans="1:5" s="29" customFormat="1" ht="25.5">
      <c r="A42" s="31" t="s">
        <v>353</v>
      </c>
      <c r="B42" s="1" t="s">
        <v>476</v>
      </c>
      <c r="C42" s="183" t="s">
        <v>367</v>
      </c>
      <c r="D42" s="28"/>
      <c r="E42" s="250">
        <f>E43</f>
        <v>1740</v>
      </c>
    </row>
    <row r="43" spans="1:5" s="29" customFormat="1" ht="12.75">
      <c r="A43" s="184" t="s">
        <v>156</v>
      </c>
      <c r="B43" s="1" t="s">
        <v>476</v>
      </c>
      <c r="C43" s="183" t="s">
        <v>367</v>
      </c>
      <c r="D43" s="28" t="s">
        <v>155</v>
      </c>
      <c r="E43" s="250">
        <f>'Пр.7 Р.П. ЦС. ВР'!E225</f>
        <v>1740</v>
      </c>
    </row>
    <row r="44" spans="1:5" s="29" customFormat="1" ht="12.75" hidden="1">
      <c r="A44" s="33" t="s">
        <v>360</v>
      </c>
      <c r="B44" s="1" t="s">
        <v>380</v>
      </c>
      <c r="C44" s="183" t="s">
        <v>368</v>
      </c>
      <c r="D44" s="28"/>
      <c r="E44" s="250">
        <f>E45</f>
        <v>0</v>
      </c>
    </row>
    <row r="45" spans="1:5" s="29" customFormat="1" ht="12.75" hidden="1">
      <c r="A45" s="184" t="s">
        <v>156</v>
      </c>
      <c r="B45" s="1" t="s">
        <v>380</v>
      </c>
      <c r="C45" s="183" t="s">
        <v>368</v>
      </c>
      <c r="D45" s="28" t="s">
        <v>155</v>
      </c>
      <c r="E45" s="250"/>
    </row>
    <row r="46" spans="1:5" s="68" customFormat="1" ht="51.75">
      <c r="A46" s="30" t="s">
        <v>467</v>
      </c>
      <c r="B46" s="1" t="s">
        <v>470</v>
      </c>
      <c r="C46" s="1"/>
      <c r="D46" s="1"/>
      <c r="E46" s="250">
        <f>E48</f>
        <v>580</v>
      </c>
    </row>
    <row r="47" spans="1:5" s="68" customFormat="1" ht="12.75">
      <c r="A47" s="31" t="s">
        <v>460</v>
      </c>
      <c r="B47" s="117" t="s">
        <v>468</v>
      </c>
      <c r="C47" s="117"/>
      <c r="D47" s="1"/>
      <c r="E47" s="250">
        <f>E48</f>
        <v>580</v>
      </c>
    </row>
    <row r="48" spans="1:5" s="68" customFormat="1" ht="64.5">
      <c r="A48" s="30" t="s">
        <v>49</v>
      </c>
      <c r="B48" s="117" t="s">
        <v>469</v>
      </c>
      <c r="C48" s="117"/>
      <c r="D48" s="1"/>
      <c r="E48" s="250">
        <f>E49+E51</f>
        <v>580</v>
      </c>
    </row>
    <row r="49" spans="1:5" s="67" customFormat="1" ht="15.75" customHeight="1" hidden="1">
      <c r="A49" s="3" t="s">
        <v>359</v>
      </c>
      <c r="B49" s="117" t="s">
        <v>469</v>
      </c>
      <c r="C49" s="1" t="s">
        <v>368</v>
      </c>
      <c r="D49" s="44"/>
      <c r="E49" s="251">
        <f>E50</f>
        <v>0</v>
      </c>
    </row>
    <row r="50" spans="1:5" s="29" customFormat="1" ht="12.75" hidden="1">
      <c r="A50" s="184" t="s">
        <v>156</v>
      </c>
      <c r="B50" s="117" t="s">
        <v>469</v>
      </c>
      <c r="C50" s="1" t="s">
        <v>368</v>
      </c>
      <c r="D50" s="28" t="s">
        <v>155</v>
      </c>
      <c r="E50" s="251">
        <f>'Пр.7 Р.П. ЦС. ВР'!E231</f>
        <v>0</v>
      </c>
    </row>
    <row r="51" spans="1:5" s="67" customFormat="1" ht="25.5">
      <c r="A51" s="31" t="s">
        <v>353</v>
      </c>
      <c r="B51" s="117" t="s">
        <v>469</v>
      </c>
      <c r="C51" s="183" t="s">
        <v>367</v>
      </c>
      <c r="D51" s="44"/>
      <c r="E51" s="251">
        <f>E52</f>
        <v>580</v>
      </c>
    </row>
    <row r="52" spans="1:5" s="29" customFormat="1" ht="12.75">
      <c r="A52" s="184" t="s">
        <v>156</v>
      </c>
      <c r="B52" s="117" t="s">
        <v>469</v>
      </c>
      <c r="C52" s="183" t="s">
        <v>367</v>
      </c>
      <c r="D52" s="28" t="s">
        <v>155</v>
      </c>
      <c r="E52" s="251">
        <f>'Пр.7 Р.П. ЦС. ВР'!E230</f>
        <v>580</v>
      </c>
    </row>
    <row r="53" spans="1:5" s="68" customFormat="1" ht="51.75" hidden="1">
      <c r="A53" s="52" t="s">
        <v>411</v>
      </c>
      <c r="B53" s="1" t="s">
        <v>456</v>
      </c>
      <c r="C53" s="1"/>
      <c r="D53" s="1"/>
      <c r="E53" s="250">
        <f>E55</f>
        <v>0</v>
      </c>
    </row>
    <row r="54" spans="1:5" s="68" customFormat="1" ht="12" customHeight="1" hidden="1">
      <c r="A54" s="31" t="s">
        <v>454</v>
      </c>
      <c r="B54" s="117" t="s">
        <v>57</v>
      </c>
      <c r="C54" s="117"/>
      <c r="D54" s="1"/>
      <c r="E54" s="250">
        <f>E55</f>
        <v>0</v>
      </c>
    </row>
    <row r="55" spans="1:5" s="68" customFormat="1" ht="25.5" hidden="1">
      <c r="A55" s="52" t="s">
        <v>412</v>
      </c>
      <c r="B55" s="179" t="s">
        <v>453</v>
      </c>
      <c r="C55" s="117"/>
      <c r="D55" s="1"/>
      <c r="E55" s="250">
        <f>E56+E58</f>
        <v>0</v>
      </c>
    </row>
    <row r="56" spans="1:5" s="67" customFormat="1" ht="15.75" customHeight="1" hidden="1">
      <c r="A56" s="3" t="s">
        <v>359</v>
      </c>
      <c r="B56" s="179" t="s">
        <v>453</v>
      </c>
      <c r="C56" s="1" t="s">
        <v>368</v>
      </c>
      <c r="D56" s="44"/>
      <c r="E56" s="251">
        <f>E57</f>
        <v>0</v>
      </c>
    </row>
    <row r="57" spans="1:5" s="29" customFormat="1" ht="12.75" hidden="1">
      <c r="A57" s="184" t="s">
        <v>156</v>
      </c>
      <c r="B57" s="179" t="s">
        <v>453</v>
      </c>
      <c r="C57" s="1" t="s">
        <v>368</v>
      </c>
      <c r="D57" s="28" t="s">
        <v>155</v>
      </c>
      <c r="E57" s="251">
        <f>'Пр.7 Р.П. ЦС. ВР'!E238</f>
        <v>0</v>
      </c>
    </row>
    <row r="58" spans="1:5" s="67" customFormat="1" ht="25.5" hidden="1">
      <c r="A58" s="31" t="s">
        <v>353</v>
      </c>
      <c r="B58" s="179" t="s">
        <v>453</v>
      </c>
      <c r="C58" s="183" t="s">
        <v>367</v>
      </c>
      <c r="D58" s="44"/>
      <c r="E58" s="251">
        <f>E59</f>
        <v>0</v>
      </c>
    </row>
    <row r="59" spans="1:5" s="29" customFormat="1" ht="12.75" hidden="1">
      <c r="A59" s="184" t="s">
        <v>188</v>
      </c>
      <c r="B59" s="179" t="s">
        <v>453</v>
      </c>
      <c r="C59" s="183" t="s">
        <v>367</v>
      </c>
      <c r="D59" s="28" t="s">
        <v>189</v>
      </c>
      <c r="E59" s="251">
        <f>'Пр.7 Р.П. ЦС. ВР'!E259</f>
        <v>0</v>
      </c>
    </row>
    <row r="60" spans="1:5" s="29" customFormat="1" ht="25.5">
      <c r="A60" s="52" t="s">
        <v>269</v>
      </c>
      <c r="B60" s="43" t="s">
        <v>465</v>
      </c>
      <c r="C60" s="1"/>
      <c r="D60" s="28"/>
      <c r="E60" s="250">
        <f>E61+E74</f>
        <v>14638.076000000001</v>
      </c>
    </row>
    <row r="61" spans="1:5" s="26" customFormat="1" ht="39">
      <c r="A61" s="52" t="s">
        <v>270</v>
      </c>
      <c r="B61" s="43" t="s">
        <v>462</v>
      </c>
      <c r="C61" s="1"/>
      <c r="D61" s="28"/>
      <c r="E61" s="250">
        <f>E65+E68+E71+E62</f>
        <v>14638.076000000001</v>
      </c>
    </row>
    <row r="62" spans="1:5" s="26" customFormat="1" ht="39">
      <c r="A62" s="185" t="s">
        <v>399</v>
      </c>
      <c r="B62" s="36" t="s">
        <v>464</v>
      </c>
      <c r="C62" s="1"/>
      <c r="D62" s="28"/>
      <c r="E62" s="250">
        <f>E63</f>
        <v>14488.076000000001</v>
      </c>
    </row>
    <row r="63" spans="1:5" s="26" customFormat="1" ht="17.25" customHeight="1">
      <c r="A63" s="3" t="s">
        <v>363</v>
      </c>
      <c r="B63" s="36" t="s">
        <v>464</v>
      </c>
      <c r="C63" s="1" t="s">
        <v>364</v>
      </c>
      <c r="D63" s="28"/>
      <c r="E63" s="250">
        <f>E64</f>
        <v>14488.076000000001</v>
      </c>
    </row>
    <row r="64" spans="1:5" s="26" customFormat="1" ht="12.75">
      <c r="A64" s="184" t="s">
        <v>188</v>
      </c>
      <c r="B64" s="36" t="s">
        <v>464</v>
      </c>
      <c r="C64" s="1" t="s">
        <v>364</v>
      </c>
      <c r="D64" s="28" t="s">
        <v>189</v>
      </c>
      <c r="E64" s="250">
        <f>'Пр.7 Р.П. ЦС. ВР'!E264</f>
        <v>14488.076000000001</v>
      </c>
    </row>
    <row r="65" spans="1:5" s="29" customFormat="1" ht="51.75">
      <c r="A65" s="52" t="s">
        <v>289</v>
      </c>
      <c r="B65" s="1" t="s">
        <v>83</v>
      </c>
      <c r="C65" s="1"/>
      <c r="D65" s="28"/>
      <c r="E65" s="250">
        <f>E66</f>
        <v>150</v>
      </c>
    </row>
    <row r="66" spans="1:5" s="29" customFormat="1" ht="25.5">
      <c r="A66" s="31" t="s">
        <v>353</v>
      </c>
      <c r="B66" s="1" t="s">
        <v>83</v>
      </c>
      <c r="C66" s="183" t="s">
        <v>367</v>
      </c>
      <c r="D66" s="28"/>
      <c r="E66" s="250">
        <f>E67</f>
        <v>150</v>
      </c>
    </row>
    <row r="67" spans="1:5" s="29" customFormat="1" ht="12.75">
      <c r="A67" s="184" t="s">
        <v>188</v>
      </c>
      <c r="B67" s="1" t="s">
        <v>83</v>
      </c>
      <c r="C67" s="183" t="s">
        <v>367</v>
      </c>
      <c r="D67" s="28" t="s">
        <v>189</v>
      </c>
      <c r="E67" s="250">
        <f>'Пр.7 Р.П. ЦС. ВР'!E266</f>
        <v>150</v>
      </c>
    </row>
    <row r="68" spans="1:5" s="29" customFormat="1" ht="39" hidden="1">
      <c r="A68" s="33" t="s">
        <v>272</v>
      </c>
      <c r="B68" s="1" t="s">
        <v>273</v>
      </c>
      <c r="C68" s="1"/>
      <c r="D68" s="28"/>
      <c r="E68" s="250">
        <f>E69</f>
        <v>0</v>
      </c>
    </row>
    <row r="69" spans="1:5" s="26" customFormat="1" ht="25.5" hidden="1">
      <c r="A69" s="31" t="s">
        <v>353</v>
      </c>
      <c r="B69" s="1" t="s">
        <v>273</v>
      </c>
      <c r="C69" s="1" t="s">
        <v>367</v>
      </c>
      <c r="D69" s="28"/>
      <c r="E69" s="250">
        <f>E70</f>
        <v>0</v>
      </c>
    </row>
    <row r="70" spans="1:5" s="29" customFormat="1" ht="12.75" hidden="1">
      <c r="A70" s="184" t="s">
        <v>188</v>
      </c>
      <c r="B70" s="1" t="s">
        <v>273</v>
      </c>
      <c r="C70" s="183" t="s">
        <v>367</v>
      </c>
      <c r="D70" s="28" t="s">
        <v>189</v>
      </c>
      <c r="E70" s="250">
        <f>'Пр.7 Р.П. ЦС. ВР'!E268</f>
        <v>0</v>
      </c>
    </row>
    <row r="71" spans="1:5" s="29" customFormat="1" ht="51.75" hidden="1">
      <c r="A71" s="33" t="s">
        <v>274</v>
      </c>
      <c r="B71" s="1" t="s">
        <v>280</v>
      </c>
      <c r="C71" s="1"/>
      <c r="D71" s="28"/>
      <c r="E71" s="250">
        <f>E72</f>
        <v>0</v>
      </c>
    </row>
    <row r="72" spans="1:5" s="29" customFormat="1" ht="25.5" hidden="1">
      <c r="A72" s="31" t="s">
        <v>353</v>
      </c>
      <c r="B72" s="1" t="s">
        <v>280</v>
      </c>
      <c r="C72" s="1" t="s">
        <v>367</v>
      </c>
      <c r="D72" s="28"/>
      <c r="E72" s="250">
        <f>E73</f>
        <v>0</v>
      </c>
    </row>
    <row r="73" spans="1:5" s="29" customFormat="1" ht="12.75" hidden="1">
      <c r="A73" s="184" t="s">
        <v>188</v>
      </c>
      <c r="B73" s="1" t="s">
        <v>280</v>
      </c>
      <c r="C73" s="183" t="s">
        <v>367</v>
      </c>
      <c r="D73" s="28" t="s">
        <v>189</v>
      </c>
      <c r="E73" s="250">
        <f>'Пр.7 Р.П. ЦС. ВР'!E270</f>
        <v>0</v>
      </c>
    </row>
    <row r="74" spans="1:5" s="63" customFormat="1" ht="39" hidden="1">
      <c r="A74" s="52" t="s">
        <v>275</v>
      </c>
      <c r="B74" s="1" t="s">
        <v>198</v>
      </c>
      <c r="C74" s="1"/>
      <c r="D74" s="28"/>
      <c r="E74" s="250">
        <f>E75+E78</f>
        <v>0</v>
      </c>
    </row>
    <row r="75" spans="1:5" s="63" customFormat="1" ht="51.75" hidden="1">
      <c r="A75" s="52" t="s">
        <v>276</v>
      </c>
      <c r="B75" s="1" t="s">
        <v>284</v>
      </c>
      <c r="C75" s="1"/>
      <c r="D75" s="28"/>
      <c r="E75" s="250">
        <f>E76</f>
        <v>0</v>
      </c>
    </row>
    <row r="76" spans="1:5" s="26" customFormat="1" ht="25.5" hidden="1">
      <c r="A76" s="31" t="s">
        <v>353</v>
      </c>
      <c r="B76" s="1" t="s">
        <v>284</v>
      </c>
      <c r="C76" s="1" t="s">
        <v>367</v>
      </c>
      <c r="D76" s="28"/>
      <c r="E76" s="250">
        <f>E77</f>
        <v>0</v>
      </c>
    </row>
    <row r="77" spans="1:5" s="29" customFormat="1" ht="12.75" hidden="1">
      <c r="A77" s="184" t="s">
        <v>188</v>
      </c>
      <c r="B77" s="1" t="s">
        <v>284</v>
      </c>
      <c r="C77" s="183" t="s">
        <v>367</v>
      </c>
      <c r="D77" s="28" t="s">
        <v>189</v>
      </c>
      <c r="E77" s="250">
        <f>'Пр.7 Р.П. ЦС. ВР'!E273</f>
        <v>0</v>
      </c>
    </row>
    <row r="78" spans="1:5" s="29" customFormat="1" ht="39" hidden="1">
      <c r="A78" s="52" t="s">
        <v>277</v>
      </c>
      <c r="B78" s="1" t="s">
        <v>285</v>
      </c>
      <c r="C78" s="1"/>
      <c r="D78" s="28"/>
      <c r="E78" s="250">
        <f>E79</f>
        <v>0</v>
      </c>
    </row>
    <row r="79" spans="1:5" s="29" customFormat="1" ht="25.5" hidden="1">
      <c r="A79" s="33" t="s">
        <v>132</v>
      </c>
      <c r="B79" s="1" t="s">
        <v>285</v>
      </c>
      <c r="C79" s="1" t="s">
        <v>152</v>
      </c>
      <c r="D79" s="28" t="s">
        <v>189</v>
      </c>
      <c r="E79" s="250">
        <f>E80</f>
        <v>0</v>
      </c>
    </row>
    <row r="80" spans="1:5" s="29" customFormat="1" ht="12.75" hidden="1">
      <c r="A80" s="184" t="s">
        <v>188</v>
      </c>
      <c r="B80" s="1" t="s">
        <v>285</v>
      </c>
      <c r="C80" s="1" t="s">
        <v>152</v>
      </c>
      <c r="D80" s="28" t="s">
        <v>189</v>
      </c>
      <c r="E80" s="250">
        <f>'Пр.7 Р.П. ЦС. ВР'!E275</f>
        <v>0</v>
      </c>
    </row>
    <row r="81" spans="1:5" s="104" customFormat="1" ht="25.5">
      <c r="A81" s="52" t="s">
        <v>71</v>
      </c>
      <c r="B81" s="43" t="s">
        <v>58</v>
      </c>
      <c r="C81" s="1"/>
      <c r="D81" s="28"/>
      <c r="E81" s="250">
        <f>E82+E99</f>
        <v>3116.7200000000003</v>
      </c>
    </row>
    <row r="82" spans="1:5" s="26" customFormat="1" ht="39">
      <c r="A82" s="52" t="s">
        <v>247</v>
      </c>
      <c r="B82" s="43" t="s">
        <v>22</v>
      </c>
      <c r="C82" s="1"/>
      <c r="D82" s="28"/>
      <c r="E82" s="250">
        <f>E83</f>
        <v>2616.7200000000003</v>
      </c>
    </row>
    <row r="83" spans="1:5" s="26" customFormat="1" ht="25.5">
      <c r="A83" s="52" t="s">
        <v>60</v>
      </c>
      <c r="B83" s="43" t="s">
        <v>23</v>
      </c>
      <c r="C83" s="1"/>
      <c r="D83" s="28"/>
      <c r="E83" s="250">
        <f>E84+E93+E96</f>
        <v>2616.7200000000003</v>
      </c>
    </row>
    <row r="84" spans="1:5" s="29" customFormat="1" ht="25.5">
      <c r="A84" s="52" t="s">
        <v>61</v>
      </c>
      <c r="B84" s="43" t="s">
        <v>21</v>
      </c>
      <c r="C84" s="1"/>
      <c r="D84" s="28"/>
      <c r="E84" s="250">
        <f>E85</f>
        <v>1536.52</v>
      </c>
    </row>
    <row r="85" spans="1:5" s="29" customFormat="1" ht="25.5">
      <c r="A85" s="31" t="s">
        <v>353</v>
      </c>
      <c r="B85" s="43" t="s">
        <v>21</v>
      </c>
      <c r="C85" s="183" t="s">
        <v>367</v>
      </c>
      <c r="D85" s="28"/>
      <c r="E85" s="250">
        <f>E86</f>
        <v>1536.52</v>
      </c>
    </row>
    <row r="86" spans="1:5" s="32" customFormat="1" ht="12.75">
      <c r="A86" s="52" t="s">
        <v>186</v>
      </c>
      <c r="B86" s="43" t="s">
        <v>21</v>
      </c>
      <c r="C86" s="183" t="s">
        <v>367</v>
      </c>
      <c r="D86" s="28" t="s">
        <v>187</v>
      </c>
      <c r="E86" s="250">
        <f>'Пр.7 Р.П. ЦС. ВР'!E124</f>
        <v>1536.52</v>
      </c>
    </row>
    <row r="87" spans="1:5" s="32" customFormat="1" ht="39.75" customHeight="1" hidden="1">
      <c r="A87" s="42" t="s">
        <v>371</v>
      </c>
      <c r="B87" s="117" t="s">
        <v>352</v>
      </c>
      <c r="C87" s="183"/>
      <c r="D87" s="28"/>
      <c r="E87" s="250">
        <f>E89</f>
        <v>0</v>
      </c>
    </row>
    <row r="88" spans="1:5" s="32" customFormat="1" ht="25.5" hidden="1">
      <c r="A88" s="31" t="s">
        <v>353</v>
      </c>
      <c r="B88" s="117" t="s">
        <v>352</v>
      </c>
      <c r="C88" s="183" t="s">
        <v>367</v>
      </c>
      <c r="D88" s="28"/>
      <c r="E88" s="250">
        <f>E89</f>
        <v>0</v>
      </c>
    </row>
    <row r="89" spans="1:5" s="32" customFormat="1" ht="12.75" hidden="1">
      <c r="A89" s="52" t="s">
        <v>186</v>
      </c>
      <c r="B89" s="117" t="s">
        <v>352</v>
      </c>
      <c r="C89" s="183" t="s">
        <v>367</v>
      </c>
      <c r="D89" s="28" t="s">
        <v>187</v>
      </c>
      <c r="E89" s="250">
        <f>'Пр.7 Р.П. ЦС. ВР'!E126</f>
        <v>0</v>
      </c>
    </row>
    <row r="90" spans="1:5" s="32" customFormat="1" ht="12.75" hidden="1">
      <c r="A90" s="52" t="s">
        <v>402</v>
      </c>
      <c r="B90" s="43" t="s">
        <v>401</v>
      </c>
      <c r="C90" s="183"/>
      <c r="D90" s="28"/>
      <c r="E90" s="250">
        <f>E91</f>
        <v>0</v>
      </c>
    </row>
    <row r="91" spans="1:5" s="32" customFormat="1" ht="25.5" hidden="1">
      <c r="A91" s="31" t="s">
        <v>353</v>
      </c>
      <c r="B91" s="43" t="s">
        <v>401</v>
      </c>
      <c r="C91" s="183" t="s">
        <v>367</v>
      </c>
      <c r="D91" s="28"/>
      <c r="E91" s="250">
        <f>E92</f>
        <v>0</v>
      </c>
    </row>
    <row r="92" spans="1:5" s="32" customFormat="1" ht="12.75" hidden="1">
      <c r="A92" s="52" t="s">
        <v>186</v>
      </c>
      <c r="B92" s="43" t="s">
        <v>401</v>
      </c>
      <c r="C92" s="183" t="s">
        <v>367</v>
      </c>
      <c r="D92" s="28" t="s">
        <v>187</v>
      </c>
      <c r="E92" s="250">
        <f>'Пр.7 Р.П. ЦС. ВР'!E130</f>
        <v>0</v>
      </c>
    </row>
    <row r="93" spans="1:5" s="32" customFormat="1" ht="25.5">
      <c r="A93" s="52" t="s">
        <v>61</v>
      </c>
      <c r="B93" s="43" t="s">
        <v>20</v>
      </c>
      <c r="C93" s="183"/>
      <c r="D93" s="28"/>
      <c r="E93" s="250">
        <f>E94</f>
        <v>930.2</v>
      </c>
    </row>
    <row r="94" spans="1:5" s="32" customFormat="1" ht="25.5">
      <c r="A94" s="31" t="s">
        <v>353</v>
      </c>
      <c r="B94" s="43" t="s">
        <v>20</v>
      </c>
      <c r="C94" s="183" t="s">
        <v>367</v>
      </c>
      <c r="D94" s="28"/>
      <c r="E94" s="250">
        <f>E95</f>
        <v>930.2</v>
      </c>
    </row>
    <row r="95" spans="1:5" s="32" customFormat="1" ht="12.75">
      <c r="A95" s="52" t="s">
        <v>186</v>
      </c>
      <c r="B95" s="43" t="s">
        <v>20</v>
      </c>
      <c r="C95" s="183" t="s">
        <v>367</v>
      </c>
      <c r="D95" s="28" t="s">
        <v>187</v>
      </c>
      <c r="E95" s="250">
        <f>'Пр.7 Р.П. ЦС. ВР'!E122</f>
        <v>930.2</v>
      </c>
    </row>
    <row r="96" spans="1:5" s="32" customFormat="1" ht="25.5">
      <c r="A96" s="52" t="s">
        <v>63</v>
      </c>
      <c r="B96" s="43" t="s">
        <v>59</v>
      </c>
      <c r="C96" s="183"/>
      <c r="D96" s="28"/>
      <c r="E96" s="250">
        <f>E97</f>
        <v>150</v>
      </c>
    </row>
    <row r="97" spans="1:5" s="32" customFormat="1" ht="25.5">
      <c r="A97" s="31" t="s">
        <v>353</v>
      </c>
      <c r="B97" s="43" t="s">
        <v>59</v>
      </c>
      <c r="C97" s="183" t="s">
        <v>367</v>
      </c>
      <c r="D97" s="28"/>
      <c r="E97" s="250">
        <f>E98</f>
        <v>150</v>
      </c>
    </row>
    <row r="98" spans="1:5" s="32" customFormat="1" ht="12.75">
      <c r="A98" s="52" t="s">
        <v>186</v>
      </c>
      <c r="B98" s="43" t="s">
        <v>59</v>
      </c>
      <c r="C98" s="183" t="s">
        <v>367</v>
      </c>
      <c r="D98" s="28" t="s">
        <v>187</v>
      </c>
      <c r="E98" s="250">
        <f>'Пр.7 Р.П. ЦС. ВР'!E132</f>
        <v>150</v>
      </c>
    </row>
    <row r="99" spans="1:5" s="63" customFormat="1" ht="31.5" customHeight="1">
      <c r="A99" s="52" t="s">
        <v>250</v>
      </c>
      <c r="B99" s="43" t="s">
        <v>27</v>
      </c>
      <c r="C99" s="1"/>
      <c r="D99" s="28"/>
      <c r="E99" s="250">
        <f>E100</f>
        <v>500</v>
      </c>
    </row>
    <row r="100" spans="1:5" s="63" customFormat="1" ht="31.5" customHeight="1">
      <c r="A100" s="52" t="s">
        <v>24</v>
      </c>
      <c r="B100" s="43" t="s">
        <v>25</v>
      </c>
      <c r="C100" s="1"/>
      <c r="D100" s="28"/>
      <c r="E100" s="250">
        <f>E104</f>
        <v>500</v>
      </c>
    </row>
    <row r="101" spans="1:5" s="29" customFormat="1" ht="51.75" hidden="1">
      <c r="A101" s="176" t="s">
        <v>395</v>
      </c>
      <c r="B101" s="1" t="s">
        <v>394</v>
      </c>
      <c r="C101" s="1"/>
      <c r="D101" s="28"/>
      <c r="E101" s="250">
        <f>E102</f>
        <v>0</v>
      </c>
    </row>
    <row r="102" spans="1:5" s="29" customFormat="1" ht="17.25" customHeight="1" hidden="1">
      <c r="A102" s="3" t="s">
        <v>363</v>
      </c>
      <c r="B102" s="1" t="s">
        <v>394</v>
      </c>
      <c r="C102" s="1" t="s">
        <v>364</v>
      </c>
      <c r="D102" s="28"/>
      <c r="E102" s="250">
        <f>E103</f>
        <v>0</v>
      </c>
    </row>
    <row r="103" spans="1:5" s="29" customFormat="1" ht="12.75" hidden="1">
      <c r="A103" s="52" t="s">
        <v>186</v>
      </c>
      <c r="B103" s="1" t="s">
        <v>394</v>
      </c>
      <c r="C103" s="1" t="s">
        <v>364</v>
      </c>
      <c r="D103" s="28" t="s">
        <v>187</v>
      </c>
      <c r="E103" s="250">
        <f>'Пр.7 Р.П. ЦС. ВР'!E141</f>
        <v>0</v>
      </c>
    </row>
    <row r="104" spans="1:5" s="29" customFormat="1" ht="64.5">
      <c r="A104" s="186" t="s">
        <v>299</v>
      </c>
      <c r="B104" s="43" t="s">
        <v>26</v>
      </c>
      <c r="C104" s="1"/>
      <c r="D104" s="28"/>
      <c r="E104" s="250">
        <f>E105</f>
        <v>500</v>
      </c>
    </row>
    <row r="105" spans="1:5" s="29" customFormat="1" ht="25.5">
      <c r="A105" s="31" t="s">
        <v>353</v>
      </c>
      <c r="B105" s="43" t="s">
        <v>26</v>
      </c>
      <c r="C105" s="1" t="s">
        <v>367</v>
      </c>
      <c r="D105" s="28"/>
      <c r="E105" s="250">
        <f>E106</f>
        <v>500</v>
      </c>
    </row>
    <row r="106" spans="1:5" s="29" customFormat="1" ht="15" customHeight="1">
      <c r="A106" s="52" t="s">
        <v>186</v>
      </c>
      <c r="B106" s="43" t="s">
        <v>26</v>
      </c>
      <c r="C106" s="183" t="s">
        <v>367</v>
      </c>
      <c r="D106" s="28" t="s">
        <v>187</v>
      </c>
      <c r="E106" s="250">
        <f>'Пр.7 Р.П. ЦС. ВР'!E137</f>
        <v>500</v>
      </c>
    </row>
    <row r="107" spans="1:5" s="29" customFormat="1" ht="64.5" hidden="1">
      <c r="A107" s="186" t="s">
        <v>251</v>
      </c>
      <c r="B107" s="1" t="s">
        <v>252</v>
      </c>
      <c r="C107" s="1"/>
      <c r="D107" s="28"/>
      <c r="E107" s="250">
        <f>E108</f>
        <v>0</v>
      </c>
    </row>
    <row r="108" spans="1:5" s="29" customFormat="1" ht="25.5" hidden="1">
      <c r="A108" s="31" t="s">
        <v>353</v>
      </c>
      <c r="B108" s="1" t="s">
        <v>252</v>
      </c>
      <c r="C108" s="183" t="s">
        <v>367</v>
      </c>
      <c r="D108" s="28"/>
      <c r="E108" s="250">
        <f>E109</f>
        <v>0</v>
      </c>
    </row>
    <row r="109" spans="1:5" s="32" customFormat="1" ht="12.75" hidden="1">
      <c r="A109" s="52" t="s">
        <v>186</v>
      </c>
      <c r="B109" s="1" t="s">
        <v>252</v>
      </c>
      <c r="C109" s="183" t="s">
        <v>367</v>
      </c>
      <c r="D109" s="28" t="s">
        <v>187</v>
      </c>
      <c r="E109" s="250">
        <f>'Пр.7 Р.П. ЦС. ВР'!E139</f>
        <v>0</v>
      </c>
    </row>
    <row r="110" spans="1:5" s="26" customFormat="1" ht="39">
      <c r="A110" s="52" t="s">
        <v>257</v>
      </c>
      <c r="B110" s="45" t="s">
        <v>446</v>
      </c>
      <c r="C110" s="1"/>
      <c r="D110" s="28"/>
      <c r="E110" s="250">
        <f>E111+E127+E141+E148</f>
        <v>131601.51773</v>
      </c>
    </row>
    <row r="111" spans="1:5" s="29" customFormat="1" ht="78">
      <c r="A111" s="52" t="s">
        <v>47</v>
      </c>
      <c r="B111" s="43" t="s">
        <v>5</v>
      </c>
      <c r="C111" s="1"/>
      <c r="D111" s="28"/>
      <c r="E111" s="250">
        <f>E113+E116+E124</f>
        <v>130501.51772999999</v>
      </c>
    </row>
    <row r="112" spans="1:5" s="29" customFormat="1" ht="12.75">
      <c r="A112" s="31" t="s">
        <v>2</v>
      </c>
      <c r="B112" s="43" t="s">
        <v>3</v>
      </c>
      <c r="C112" s="1"/>
      <c r="D112" s="28"/>
      <c r="E112" s="250">
        <f>E113+E116+E124</f>
        <v>130501.51772999999</v>
      </c>
    </row>
    <row r="113" spans="1:5" s="29" customFormat="1" ht="103.5">
      <c r="A113" s="126" t="s">
        <v>258</v>
      </c>
      <c r="B113" s="128" t="s">
        <v>73</v>
      </c>
      <c r="C113" s="1"/>
      <c r="D113" s="28"/>
      <c r="E113" s="250">
        <f>E114</f>
        <v>50964.10914999999</v>
      </c>
    </row>
    <row r="114" spans="1:5" s="29" customFormat="1" ht="25.5">
      <c r="A114" s="3" t="s">
        <v>314</v>
      </c>
      <c r="B114" s="43" t="s">
        <v>73</v>
      </c>
      <c r="C114" s="1" t="s">
        <v>368</v>
      </c>
      <c r="D114" s="28"/>
      <c r="E114" s="250">
        <f>E115</f>
        <v>50964.10914999999</v>
      </c>
    </row>
    <row r="115" spans="1:5" s="29" customFormat="1" ht="12.75">
      <c r="A115" s="184" t="s">
        <v>119</v>
      </c>
      <c r="B115" s="43" t="s">
        <v>73</v>
      </c>
      <c r="C115" s="1" t="s">
        <v>368</v>
      </c>
      <c r="D115" s="28" t="s">
        <v>118</v>
      </c>
      <c r="E115" s="250">
        <f>'Пр.7 Р.П. ЦС. ВР'!E180</f>
        <v>50964.10914999999</v>
      </c>
    </row>
    <row r="116" spans="1:5" s="29" customFormat="1" ht="103.5">
      <c r="A116" s="126" t="s">
        <v>302</v>
      </c>
      <c r="B116" s="128" t="s">
        <v>74</v>
      </c>
      <c r="C116" s="187" t="s">
        <v>368</v>
      </c>
      <c r="D116" s="188" t="s">
        <v>118</v>
      </c>
      <c r="E116" s="250">
        <f>E117+E120</f>
        <v>68637.40858</v>
      </c>
    </row>
    <row r="117" spans="1:5" s="29" customFormat="1" ht="81" customHeight="1">
      <c r="A117" s="52" t="s">
        <v>303</v>
      </c>
      <c r="B117" s="43" t="s">
        <v>74</v>
      </c>
      <c r="C117" s="1"/>
      <c r="D117" s="28"/>
      <c r="E117" s="250">
        <f>E118</f>
        <v>29518.34064</v>
      </c>
    </row>
    <row r="118" spans="1:5" s="29" customFormat="1" ht="12.75">
      <c r="A118" s="33" t="s">
        <v>360</v>
      </c>
      <c r="B118" s="43" t="s">
        <v>74</v>
      </c>
      <c r="C118" s="1" t="s">
        <v>368</v>
      </c>
      <c r="D118" s="28"/>
      <c r="E118" s="250">
        <f>E119</f>
        <v>29518.34064</v>
      </c>
    </row>
    <row r="119" spans="1:5" s="29" customFormat="1" ht="12.75">
      <c r="A119" s="184" t="s">
        <v>119</v>
      </c>
      <c r="B119" s="43" t="s">
        <v>74</v>
      </c>
      <c r="C119" s="1" t="s">
        <v>368</v>
      </c>
      <c r="D119" s="28" t="s">
        <v>118</v>
      </c>
      <c r="E119" s="250">
        <f>'Пр.7 Р.П. ЦС. ВР'!E183</f>
        <v>29518.34064</v>
      </c>
    </row>
    <row r="120" spans="1:5" s="29" customFormat="1" ht="103.5">
      <c r="A120" s="126" t="s">
        <v>301</v>
      </c>
      <c r="B120" s="128" t="s">
        <v>82</v>
      </c>
      <c r="C120" s="1"/>
      <c r="D120" s="28"/>
      <c r="E120" s="250">
        <f>E121</f>
        <v>39119.06794</v>
      </c>
    </row>
    <row r="121" spans="1:5" s="29" customFormat="1" ht="12.75">
      <c r="A121" s="33" t="s">
        <v>360</v>
      </c>
      <c r="B121" s="43" t="s">
        <v>82</v>
      </c>
      <c r="C121" s="1" t="s">
        <v>368</v>
      </c>
      <c r="D121" s="28"/>
      <c r="E121" s="250">
        <f>E122</f>
        <v>39119.06794</v>
      </c>
    </row>
    <row r="122" spans="1:5" s="29" customFormat="1" ht="12.75">
      <c r="A122" s="184" t="s">
        <v>119</v>
      </c>
      <c r="B122" s="43" t="s">
        <v>82</v>
      </c>
      <c r="C122" s="1" t="s">
        <v>368</v>
      </c>
      <c r="D122" s="28" t="s">
        <v>118</v>
      </c>
      <c r="E122" s="250">
        <f>'Пр.7 Р.П. ЦС. ВР'!E185</f>
        <v>39119.06794</v>
      </c>
    </row>
    <row r="123" spans="1:5" s="29" customFormat="1" ht="12.75" hidden="1">
      <c r="A123" s="31" t="s">
        <v>2</v>
      </c>
      <c r="B123" s="43" t="s">
        <v>5</v>
      </c>
      <c r="C123" s="1"/>
      <c r="D123" s="28"/>
      <c r="E123" s="250"/>
    </row>
    <row r="124" spans="1:5" s="29" customFormat="1" ht="90.75">
      <c r="A124" s="52" t="s">
        <v>48</v>
      </c>
      <c r="B124" s="43" t="s">
        <v>4</v>
      </c>
      <c r="C124" s="1"/>
      <c r="D124" s="28"/>
      <c r="E124" s="250">
        <f>E125</f>
        <v>10900</v>
      </c>
    </row>
    <row r="125" spans="1:5" s="29" customFormat="1" ht="15.75" customHeight="1">
      <c r="A125" s="3" t="s">
        <v>359</v>
      </c>
      <c r="B125" s="43" t="s">
        <v>4</v>
      </c>
      <c r="C125" s="1" t="s">
        <v>368</v>
      </c>
      <c r="D125" s="28"/>
      <c r="E125" s="250">
        <f>E126</f>
        <v>10900</v>
      </c>
    </row>
    <row r="126" spans="1:5" s="29" customFormat="1" ht="12.75">
      <c r="A126" s="184" t="s">
        <v>119</v>
      </c>
      <c r="B126" s="43" t="s">
        <v>4</v>
      </c>
      <c r="C126" s="1" t="s">
        <v>368</v>
      </c>
      <c r="D126" s="28" t="s">
        <v>118</v>
      </c>
      <c r="E126" s="250">
        <f>'Пр.7 Р.П. ЦС. ВР'!E188</f>
        <v>10900</v>
      </c>
    </row>
    <row r="127" spans="1:5" s="63" customFormat="1" ht="64.5">
      <c r="A127" s="31" t="s">
        <v>66</v>
      </c>
      <c r="B127" s="1" t="s">
        <v>448</v>
      </c>
      <c r="C127" s="1"/>
      <c r="D127" s="28"/>
      <c r="E127" s="250">
        <f>E128</f>
        <v>1000</v>
      </c>
    </row>
    <row r="128" spans="1:5" s="63" customFormat="1" ht="25.5">
      <c r="A128" s="31" t="s">
        <v>449</v>
      </c>
      <c r="B128" s="1" t="s">
        <v>447</v>
      </c>
      <c r="C128" s="1"/>
      <c r="D128" s="28"/>
      <c r="E128" s="250">
        <f>E129</f>
        <v>1000</v>
      </c>
    </row>
    <row r="129" spans="1:5" s="29" customFormat="1" ht="12.75">
      <c r="A129" s="30" t="s">
        <v>64</v>
      </c>
      <c r="B129" s="1" t="s">
        <v>450</v>
      </c>
      <c r="C129" s="1"/>
      <c r="D129" s="28"/>
      <c r="E129" s="250">
        <f>E130</f>
        <v>1000</v>
      </c>
    </row>
    <row r="130" spans="1:5" s="29" customFormat="1" ht="17.25" customHeight="1">
      <c r="A130" s="3" t="s">
        <v>406</v>
      </c>
      <c r="B130" s="1" t="s">
        <v>450</v>
      </c>
      <c r="C130" s="1" t="s">
        <v>366</v>
      </c>
      <c r="D130" s="28"/>
      <c r="E130" s="250">
        <f>E131</f>
        <v>1000</v>
      </c>
    </row>
    <row r="131" spans="1:5" s="29" customFormat="1" ht="12.75">
      <c r="A131" s="46" t="s">
        <v>160</v>
      </c>
      <c r="B131" s="1" t="s">
        <v>450</v>
      </c>
      <c r="C131" s="1" t="s">
        <v>366</v>
      </c>
      <c r="D131" s="28" t="s">
        <v>159</v>
      </c>
      <c r="E131" s="250">
        <f>'Пр.7 Р.П. ЦС. ВР'!E340</f>
        <v>1000</v>
      </c>
    </row>
    <row r="132" spans="1:5" ht="25.5" hidden="1">
      <c r="A132" s="30" t="s">
        <v>326</v>
      </c>
      <c r="B132" s="1" t="s">
        <v>325</v>
      </c>
      <c r="C132" s="1"/>
      <c r="D132" s="28"/>
      <c r="E132" s="250">
        <f>E133</f>
        <v>0</v>
      </c>
    </row>
    <row r="133" spans="1:5" ht="15" customHeight="1" hidden="1">
      <c r="A133" s="3" t="s">
        <v>406</v>
      </c>
      <c r="B133" s="1" t="s">
        <v>325</v>
      </c>
      <c r="C133" s="1" t="s">
        <v>366</v>
      </c>
      <c r="D133" s="28"/>
      <c r="E133" s="250">
        <f>E134</f>
        <v>0</v>
      </c>
    </row>
    <row r="134" spans="1:5" ht="13.5" hidden="1">
      <c r="A134" s="230" t="s">
        <v>160</v>
      </c>
      <c r="B134" s="1" t="s">
        <v>325</v>
      </c>
      <c r="C134" s="1" t="s">
        <v>366</v>
      </c>
      <c r="D134" s="28" t="s">
        <v>159</v>
      </c>
      <c r="E134" s="250">
        <f>'Пр.7 Р.П. ЦС. ВР'!E343</f>
        <v>0</v>
      </c>
    </row>
    <row r="135" spans="1:5" ht="39" hidden="1">
      <c r="A135" s="30" t="s">
        <v>342</v>
      </c>
      <c r="B135" s="1" t="s">
        <v>327</v>
      </c>
      <c r="C135" s="1"/>
      <c r="D135" s="28"/>
      <c r="E135" s="250">
        <f>E136</f>
        <v>0</v>
      </c>
    </row>
    <row r="136" spans="1:5" ht="18" customHeight="1" hidden="1">
      <c r="A136" s="3" t="s">
        <v>406</v>
      </c>
      <c r="B136" s="1" t="s">
        <v>327</v>
      </c>
      <c r="C136" s="1" t="s">
        <v>366</v>
      </c>
      <c r="D136" s="28"/>
      <c r="E136" s="250">
        <f>E137</f>
        <v>0</v>
      </c>
    </row>
    <row r="137" spans="1:5" ht="13.5" hidden="1">
      <c r="A137" s="230" t="s">
        <v>160</v>
      </c>
      <c r="B137" s="1" t="s">
        <v>327</v>
      </c>
      <c r="C137" s="1" t="s">
        <v>366</v>
      </c>
      <c r="D137" s="28" t="s">
        <v>159</v>
      </c>
      <c r="E137" s="250">
        <f>'Пр.7 Р.П. ЦС. ВР'!E346</f>
        <v>0</v>
      </c>
    </row>
    <row r="138" spans="1:5" ht="25.5" hidden="1">
      <c r="A138" s="30" t="s">
        <v>329</v>
      </c>
      <c r="B138" s="1" t="s">
        <v>328</v>
      </c>
      <c r="C138" s="1"/>
      <c r="D138" s="28"/>
      <c r="E138" s="250">
        <f>E139</f>
        <v>0</v>
      </c>
    </row>
    <row r="139" spans="1:5" ht="12.75" customHeight="1" hidden="1">
      <c r="A139" s="3" t="s">
        <v>406</v>
      </c>
      <c r="B139" s="1" t="s">
        <v>328</v>
      </c>
      <c r="C139" s="1" t="s">
        <v>366</v>
      </c>
      <c r="D139" s="28"/>
      <c r="E139" s="250">
        <f>E140</f>
        <v>0</v>
      </c>
    </row>
    <row r="140" spans="1:5" ht="13.5" hidden="1">
      <c r="A140" s="230" t="s">
        <v>160</v>
      </c>
      <c r="B140" s="1" t="s">
        <v>328</v>
      </c>
      <c r="C140" s="1" t="s">
        <v>366</v>
      </c>
      <c r="D140" s="28" t="s">
        <v>159</v>
      </c>
      <c r="E140" s="250">
        <f>'Пр.7 Р.П. ЦС. ВР'!E349</f>
        <v>0</v>
      </c>
    </row>
    <row r="141" spans="1:5" s="29" customFormat="1" ht="39" hidden="1">
      <c r="A141" s="52" t="s">
        <v>257</v>
      </c>
      <c r="B141" s="1" t="s">
        <v>317</v>
      </c>
      <c r="C141" s="1"/>
      <c r="D141" s="28"/>
      <c r="E141" s="250">
        <f>E142+E145</f>
        <v>0</v>
      </c>
    </row>
    <row r="142" spans="1:5" s="29" customFormat="1" ht="90.75" hidden="1">
      <c r="A142" s="52" t="s">
        <v>323</v>
      </c>
      <c r="B142" s="1" t="s">
        <v>318</v>
      </c>
      <c r="C142" s="43" t="s">
        <v>313</v>
      </c>
      <c r="D142" s="28"/>
      <c r="E142" s="250">
        <f>E143</f>
        <v>0</v>
      </c>
    </row>
    <row r="143" spans="1:5" s="29" customFormat="1" ht="25.5" hidden="1">
      <c r="A143" s="42" t="s">
        <v>314</v>
      </c>
      <c r="B143" s="1" t="s">
        <v>318</v>
      </c>
      <c r="C143" s="43" t="s">
        <v>313</v>
      </c>
      <c r="D143" s="28"/>
      <c r="E143" s="250">
        <f>E144</f>
        <v>0</v>
      </c>
    </row>
    <row r="144" spans="1:5" s="29" customFormat="1" ht="12.75" hidden="1">
      <c r="A144" s="184" t="s">
        <v>119</v>
      </c>
      <c r="B144" s="1" t="s">
        <v>318</v>
      </c>
      <c r="C144" s="43" t="s">
        <v>313</v>
      </c>
      <c r="D144" s="28" t="s">
        <v>118</v>
      </c>
      <c r="E144" s="250">
        <f>'Пр.7 Р.П. ЦС. ВР'!E191</f>
        <v>0</v>
      </c>
    </row>
    <row r="145" spans="1:5" s="29" customFormat="1" ht="39" hidden="1">
      <c r="A145" s="52" t="s">
        <v>335</v>
      </c>
      <c r="B145" s="43" t="s">
        <v>334</v>
      </c>
      <c r="C145" s="231"/>
      <c r="D145" s="28"/>
      <c r="E145" s="250">
        <f>E146</f>
        <v>0</v>
      </c>
    </row>
    <row r="146" spans="1:5" s="29" customFormat="1" ht="25.5" hidden="1">
      <c r="A146" s="42" t="s">
        <v>314</v>
      </c>
      <c r="B146" s="43" t="s">
        <v>334</v>
      </c>
      <c r="C146" s="43" t="s">
        <v>313</v>
      </c>
      <c r="D146" s="28"/>
      <c r="E146" s="250">
        <f>E147</f>
        <v>0</v>
      </c>
    </row>
    <row r="147" spans="1:5" s="29" customFormat="1" ht="12.75" hidden="1">
      <c r="A147" s="184" t="s">
        <v>119</v>
      </c>
      <c r="B147" s="43" t="s">
        <v>334</v>
      </c>
      <c r="C147" s="43" t="s">
        <v>313</v>
      </c>
      <c r="D147" s="28" t="s">
        <v>118</v>
      </c>
      <c r="E147" s="250">
        <f>'Пр.7 Р.П. ЦС. ВР'!E193</f>
        <v>0</v>
      </c>
    </row>
    <row r="148" spans="1:5" s="63" customFormat="1" ht="64.5">
      <c r="A148" s="31" t="s">
        <v>53</v>
      </c>
      <c r="B148" s="1" t="s">
        <v>50</v>
      </c>
      <c r="C148" s="1"/>
      <c r="D148" s="28"/>
      <c r="E148" s="250">
        <f>E149</f>
        <v>100</v>
      </c>
    </row>
    <row r="149" spans="1:5" s="63" customFormat="1" ht="25.5">
      <c r="A149" s="31" t="s">
        <v>54</v>
      </c>
      <c r="B149" s="1" t="s">
        <v>51</v>
      </c>
      <c r="C149" s="1"/>
      <c r="D149" s="28"/>
      <c r="E149" s="250">
        <f>E150</f>
        <v>100</v>
      </c>
    </row>
    <row r="150" spans="1:5" s="29" customFormat="1" ht="12.75">
      <c r="A150" s="30" t="s">
        <v>64</v>
      </c>
      <c r="B150" s="1" t="s">
        <v>52</v>
      </c>
      <c r="C150" s="1"/>
      <c r="D150" s="28"/>
      <c r="E150" s="250">
        <f>E151</f>
        <v>100</v>
      </c>
    </row>
    <row r="151" spans="1:5" s="29" customFormat="1" ht="17.25" customHeight="1">
      <c r="A151" s="3" t="s">
        <v>406</v>
      </c>
      <c r="B151" s="1" t="s">
        <v>52</v>
      </c>
      <c r="C151" s="1" t="s">
        <v>366</v>
      </c>
      <c r="D151" s="28"/>
      <c r="E151" s="250">
        <f>E152</f>
        <v>100</v>
      </c>
    </row>
    <row r="152" spans="1:5" s="29" customFormat="1" ht="12.75">
      <c r="A152" s="46" t="s">
        <v>160</v>
      </c>
      <c r="B152" s="1" t="s">
        <v>52</v>
      </c>
      <c r="C152" s="1" t="s">
        <v>366</v>
      </c>
      <c r="D152" s="28" t="s">
        <v>159</v>
      </c>
      <c r="E152" s="250">
        <f>'Пр.7 Р.П. ЦС. ВР'!E368</f>
        <v>100</v>
      </c>
    </row>
    <row r="153" spans="1:5" s="63" customFormat="1" ht="12.75">
      <c r="A153" s="46" t="s">
        <v>241</v>
      </c>
      <c r="B153" s="1" t="s">
        <v>34</v>
      </c>
      <c r="C153" s="1"/>
      <c r="D153" s="28"/>
      <c r="E153" s="250">
        <f>E154+E159+E164+E169</f>
        <v>1934.4109999999998</v>
      </c>
    </row>
    <row r="154" spans="1:5" s="29" customFormat="1" ht="39">
      <c r="A154" s="52" t="s">
        <v>245</v>
      </c>
      <c r="B154" s="49" t="s">
        <v>31</v>
      </c>
      <c r="C154" s="1"/>
      <c r="D154" s="28"/>
      <c r="E154" s="250">
        <f>E155</f>
        <v>543</v>
      </c>
    </row>
    <row r="155" spans="1:5" s="29" customFormat="1" ht="12.75">
      <c r="A155" s="52" t="s">
        <v>30</v>
      </c>
      <c r="B155" s="49" t="s">
        <v>32</v>
      </c>
      <c r="C155" s="1"/>
      <c r="D155" s="28"/>
      <c r="E155" s="250">
        <f>E156</f>
        <v>543</v>
      </c>
    </row>
    <row r="156" spans="1:5" s="29" customFormat="1" ht="51.75">
      <c r="A156" s="52" t="s">
        <v>344</v>
      </c>
      <c r="B156" s="49" t="s">
        <v>32</v>
      </c>
      <c r="C156" s="1"/>
      <c r="D156" s="28"/>
      <c r="E156" s="250">
        <f>E157</f>
        <v>543</v>
      </c>
    </row>
    <row r="157" spans="1:5" s="29" customFormat="1" ht="25.5">
      <c r="A157" s="33" t="s">
        <v>132</v>
      </c>
      <c r="B157" s="49" t="s">
        <v>32</v>
      </c>
      <c r="C157" s="1" t="s">
        <v>152</v>
      </c>
      <c r="D157" s="28"/>
      <c r="E157" s="250">
        <f>E158</f>
        <v>543</v>
      </c>
    </row>
    <row r="158" spans="1:5" s="29" customFormat="1" ht="25.5">
      <c r="A158" s="39" t="s">
        <v>190</v>
      </c>
      <c r="B158" s="49" t="s">
        <v>32</v>
      </c>
      <c r="C158" s="1" t="s">
        <v>152</v>
      </c>
      <c r="D158" s="28" t="s">
        <v>191</v>
      </c>
      <c r="E158" s="250">
        <f>'Пр.7 Р.П. ЦС. ВР'!E115</f>
        <v>543</v>
      </c>
    </row>
    <row r="159" spans="1:5" s="26" customFormat="1" ht="30" customHeight="1">
      <c r="A159" s="31" t="s">
        <v>242</v>
      </c>
      <c r="B159" s="1" t="s">
        <v>41</v>
      </c>
      <c r="C159" s="1"/>
      <c r="D159" s="1"/>
      <c r="E159" s="250">
        <f>E161</f>
        <v>218.62</v>
      </c>
    </row>
    <row r="160" spans="1:5" s="26" customFormat="1" ht="30" customHeight="1">
      <c r="A160" s="52" t="s">
        <v>39</v>
      </c>
      <c r="B160" s="1" t="s">
        <v>41</v>
      </c>
      <c r="C160" s="1"/>
      <c r="D160" s="1"/>
      <c r="E160" s="250">
        <f>E161</f>
        <v>218.62</v>
      </c>
    </row>
    <row r="161" spans="1:5" s="29" customFormat="1" ht="64.5">
      <c r="A161" s="31" t="s">
        <v>243</v>
      </c>
      <c r="B161" s="1" t="s">
        <v>41</v>
      </c>
      <c r="C161" s="1"/>
      <c r="D161" s="1"/>
      <c r="E161" s="250">
        <f>E162</f>
        <v>218.62</v>
      </c>
    </row>
    <row r="162" spans="1:5" s="29" customFormat="1" ht="25.5">
      <c r="A162" s="31" t="s">
        <v>353</v>
      </c>
      <c r="B162" s="1" t="s">
        <v>41</v>
      </c>
      <c r="C162" s="1" t="s">
        <v>367</v>
      </c>
      <c r="D162" s="1"/>
      <c r="E162" s="250">
        <f>E163</f>
        <v>218.62</v>
      </c>
    </row>
    <row r="163" spans="1:5" s="29" customFormat="1" ht="21" customHeight="1">
      <c r="A163" s="46" t="s">
        <v>177</v>
      </c>
      <c r="B163" s="1" t="s">
        <v>41</v>
      </c>
      <c r="C163" s="1" t="s">
        <v>367</v>
      </c>
      <c r="D163" s="28" t="s">
        <v>158</v>
      </c>
      <c r="E163" s="250">
        <f>'Пр.7 Р.П. ЦС. ВР'!E103</f>
        <v>218.62</v>
      </c>
    </row>
    <row r="164" spans="1:5" s="29" customFormat="1" ht="39">
      <c r="A164" s="233" t="s">
        <v>281</v>
      </c>
      <c r="B164" s="234" t="s">
        <v>38</v>
      </c>
      <c r="C164" s="117"/>
      <c r="D164" s="1"/>
      <c r="E164" s="250">
        <f>E166</f>
        <v>62.236</v>
      </c>
    </row>
    <row r="165" spans="1:5" s="29" customFormat="1" ht="12.75">
      <c r="A165" s="52" t="s">
        <v>35</v>
      </c>
      <c r="B165" s="117" t="s">
        <v>37</v>
      </c>
      <c r="C165" s="117"/>
      <c r="D165" s="1"/>
      <c r="E165" s="250">
        <f>E166</f>
        <v>62.236</v>
      </c>
    </row>
    <row r="166" spans="1:5" ht="39">
      <c r="A166" s="186" t="s">
        <v>244</v>
      </c>
      <c r="B166" s="117" t="s">
        <v>36</v>
      </c>
      <c r="C166" s="1"/>
      <c r="D166" s="55"/>
      <c r="E166" s="250">
        <f>E167</f>
        <v>62.236</v>
      </c>
    </row>
    <row r="167" spans="1:5" ht="25.5">
      <c r="A167" s="31" t="s">
        <v>353</v>
      </c>
      <c r="B167" s="117" t="s">
        <v>36</v>
      </c>
      <c r="C167" s="1" t="s">
        <v>367</v>
      </c>
      <c r="D167" s="44"/>
      <c r="E167" s="250">
        <f>E168</f>
        <v>62.236</v>
      </c>
    </row>
    <row r="168" spans="1:5" s="29" customFormat="1" ht="12.75">
      <c r="A168" s="52" t="s">
        <v>192</v>
      </c>
      <c r="B168" s="117" t="s">
        <v>36</v>
      </c>
      <c r="C168" s="1" t="s">
        <v>367</v>
      </c>
      <c r="D168" s="28" t="s">
        <v>193</v>
      </c>
      <c r="E168" s="250">
        <f>'Пр.7 Р.П. ЦС. ВР'!E109</f>
        <v>62.236</v>
      </c>
    </row>
    <row r="169" spans="1:5" s="63" customFormat="1" ht="51.75">
      <c r="A169" s="31" t="s">
        <v>218</v>
      </c>
      <c r="B169" s="1" t="s">
        <v>46</v>
      </c>
      <c r="C169" s="1"/>
      <c r="D169" s="28"/>
      <c r="E169" s="250">
        <f>E171+E176</f>
        <v>1110.5549999999998</v>
      </c>
    </row>
    <row r="170" spans="1:5" s="63" customFormat="1" ht="25.5">
      <c r="A170" s="52" t="s">
        <v>42</v>
      </c>
      <c r="B170" s="1" t="s">
        <v>43</v>
      </c>
      <c r="C170" s="1"/>
      <c r="D170" s="28"/>
      <c r="E170" s="250">
        <f>E171+E176</f>
        <v>1110.5549999999998</v>
      </c>
    </row>
    <row r="171" spans="1:5" s="29" customFormat="1" ht="90.75">
      <c r="A171" s="31" t="s">
        <v>220</v>
      </c>
      <c r="B171" s="1" t="s">
        <v>44</v>
      </c>
      <c r="C171" s="1"/>
      <c r="D171" s="28"/>
      <c r="E171" s="250">
        <f>E172+E174</f>
        <v>549.775</v>
      </c>
    </row>
    <row r="172" spans="1:5" s="24" customFormat="1" ht="12.75">
      <c r="A172" s="39" t="s">
        <v>355</v>
      </c>
      <c r="B172" s="1" t="s">
        <v>44</v>
      </c>
      <c r="C172" s="1" t="s">
        <v>356</v>
      </c>
      <c r="D172" s="28"/>
      <c r="E172" s="250">
        <f>E173</f>
        <v>472.9</v>
      </c>
    </row>
    <row r="173" spans="1:5" s="26" customFormat="1" ht="12.75">
      <c r="A173" s="46" t="s">
        <v>137</v>
      </c>
      <c r="B173" s="1" t="s">
        <v>44</v>
      </c>
      <c r="C173" s="1" t="s">
        <v>356</v>
      </c>
      <c r="D173" s="28" t="s">
        <v>136</v>
      </c>
      <c r="E173" s="250">
        <f>'Пр.7 Р.П. ЦС. ВР'!E73</f>
        <v>472.9</v>
      </c>
    </row>
    <row r="174" spans="1:5" s="26" customFormat="1" ht="25.5">
      <c r="A174" s="31" t="s">
        <v>353</v>
      </c>
      <c r="B174" s="1" t="s">
        <v>44</v>
      </c>
      <c r="C174" s="1" t="s">
        <v>367</v>
      </c>
      <c r="D174" s="28"/>
      <c r="E174" s="250">
        <f>E175</f>
        <v>76.875</v>
      </c>
    </row>
    <row r="175" spans="1:5" s="26" customFormat="1" ht="12.75">
      <c r="A175" s="46" t="s">
        <v>137</v>
      </c>
      <c r="B175" s="1" t="s">
        <v>44</v>
      </c>
      <c r="C175" s="1" t="s">
        <v>367</v>
      </c>
      <c r="D175" s="28" t="s">
        <v>136</v>
      </c>
      <c r="E175" s="250">
        <f>'Пр.7 Р.П. ЦС. ВР'!E74</f>
        <v>76.875</v>
      </c>
    </row>
    <row r="176" spans="1:5" s="29" customFormat="1" ht="78">
      <c r="A176" s="31" t="s">
        <v>219</v>
      </c>
      <c r="B176" s="1" t="s">
        <v>45</v>
      </c>
      <c r="C176" s="1"/>
      <c r="D176" s="28"/>
      <c r="E176" s="250">
        <f>E177+E179</f>
        <v>560.78</v>
      </c>
    </row>
    <row r="177" spans="1:5" s="29" customFormat="1" ht="12.75">
      <c r="A177" s="39" t="s">
        <v>355</v>
      </c>
      <c r="B177" s="1" t="s">
        <v>45</v>
      </c>
      <c r="C177" s="1" t="s">
        <v>356</v>
      </c>
      <c r="D177" s="28"/>
      <c r="E177" s="250">
        <f>E178</f>
        <v>541</v>
      </c>
    </row>
    <row r="178" spans="1:5" s="19" customFormat="1" ht="12.75">
      <c r="A178" s="46" t="s">
        <v>137</v>
      </c>
      <c r="B178" s="1" t="s">
        <v>45</v>
      </c>
      <c r="C178" s="1" t="s">
        <v>356</v>
      </c>
      <c r="D178" s="28" t="s">
        <v>136</v>
      </c>
      <c r="E178" s="250">
        <f>'Пр.7 Р.П. ЦС. ВР'!E76</f>
        <v>541</v>
      </c>
    </row>
    <row r="179" spans="1:5" s="29" customFormat="1" ht="25.5">
      <c r="A179" s="31" t="s">
        <v>353</v>
      </c>
      <c r="B179" s="1" t="s">
        <v>45</v>
      </c>
      <c r="C179" s="1" t="s">
        <v>367</v>
      </c>
      <c r="D179" s="28"/>
      <c r="E179" s="250">
        <f>E180</f>
        <v>19.78</v>
      </c>
    </row>
    <row r="180" spans="1:5" s="29" customFormat="1" ht="12.75">
      <c r="A180" s="46" t="s">
        <v>137</v>
      </c>
      <c r="B180" s="1" t="s">
        <v>45</v>
      </c>
      <c r="C180" s="1" t="s">
        <v>367</v>
      </c>
      <c r="D180" s="28" t="s">
        <v>136</v>
      </c>
      <c r="E180" s="250">
        <f>'Пр.7 Р.П. ЦС. ВР'!E77</f>
        <v>19.78</v>
      </c>
    </row>
    <row r="181" spans="1:5" s="29" customFormat="1" ht="25.5">
      <c r="A181" s="46" t="s">
        <v>282</v>
      </c>
      <c r="B181" s="235" t="s">
        <v>433</v>
      </c>
      <c r="C181" s="1"/>
      <c r="D181" s="28"/>
      <c r="E181" s="250">
        <f>E182+E193+E204</f>
        <v>13815.6</v>
      </c>
    </row>
    <row r="182" spans="1:5" s="29" customFormat="1" ht="39">
      <c r="A182" s="31" t="s">
        <v>224</v>
      </c>
      <c r="B182" s="1" t="s">
        <v>432</v>
      </c>
      <c r="C182" s="1"/>
      <c r="D182" s="28"/>
      <c r="E182" s="250">
        <f>E184</f>
        <v>4521.5</v>
      </c>
    </row>
    <row r="183" spans="1:5" s="29" customFormat="1" ht="12.75">
      <c r="A183" s="31" t="s">
        <v>430</v>
      </c>
      <c r="B183" s="1" t="s">
        <v>431</v>
      </c>
      <c r="C183" s="1"/>
      <c r="D183" s="28"/>
      <c r="E183" s="250"/>
    </row>
    <row r="184" spans="1:5" s="29" customFormat="1" ht="64.5">
      <c r="A184" s="31" t="s">
        <v>225</v>
      </c>
      <c r="B184" s="1" t="s">
        <v>434</v>
      </c>
      <c r="C184" s="1"/>
      <c r="D184" s="28"/>
      <c r="E184" s="250">
        <f>E185+E187+E189+E191</f>
        <v>4521.5</v>
      </c>
    </row>
    <row r="185" spans="1:5" s="29" customFormat="1" ht="15" customHeight="1">
      <c r="A185" s="163" t="s">
        <v>357</v>
      </c>
      <c r="B185" s="1" t="s">
        <v>434</v>
      </c>
      <c r="C185" s="1" t="s">
        <v>361</v>
      </c>
      <c r="D185" s="28"/>
      <c r="E185" s="250">
        <f>E186</f>
        <v>2881.1</v>
      </c>
    </row>
    <row r="186" spans="1:5" s="29" customFormat="1" ht="12.75">
      <c r="A186" s="46" t="s">
        <v>114</v>
      </c>
      <c r="B186" s="1" t="s">
        <v>434</v>
      </c>
      <c r="C186" s="1" t="s">
        <v>361</v>
      </c>
      <c r="D186" s="28" t="s">
        <v>113</v>
      </c>
      <c r="E186" s="250">
        <f>'Пр.7 Р.П. ЦС. ВР'!E304</f>
        <v>2881.1</v>
      </c>
    </row>
    <row r="187" spans="1:5" s="26" customFormat="1" ht="12.75" hidden="1">
      <c r="A187" s="31" t="s">
        <v>150</v>
      </c>
      <c r="B187" s="1" t="s">
        <v>434</v>
      </c>
      <c r="C187" s="1" t="s">
        <v>151</v>
      </c>
      <c r="D187" s="28"/>
      <c r="E187" s="250">
        <f>E188</f>
        <v>0</v>
      </c>
    </row>
    <row r="188" spans="1:5" s="26" customFormat="1" ht="12.75" hidden="1">
      <c r="A188" s="46" t="s">
        <v>114</v>
      </c>
      <c r="B188" s="1" t="s">
        <v>434</v>
      </c>
      <c r="C188" s="1" t="s">
        <v>151</v>
      </c>
      <c r="D188" s="28" t="s">
        <v>113</v>
      </c>
      <c r="E188" s="250">
        <f>'Пр.7 Р.П. ЦС. ВР'!E305</f>
        <v>0</v>
      </c>
    </row>
    <row r="189" spans="1:5" s="29" customFormat="1" ht="25.5">
      <c r="A189" s="31" t="s">
        <v>353</v>
      </c>
      <c r="B189" s="1" t="s">
        <v>434</v>
      </c>
      <c r="C189" s="1" t="s">
        <v>367</v>
      </c>
      <c r="D189" s="28"/>
      <c r="E189" s="250">
        <f>E190</f>
        <v>1639.4</v>
      </c>
    </row>
    <row r="190" spans="1:5" s="29" customFormat="1" ht="12.75">
      <c r="A190" s="46" t="s">
        <v>114</v>
      </c>
      <c r="B190" s="1" t="s">
        <v>434</v>
      </c>
      <c r="C190" s="1" t="s">
        <v>367</v>
      </c>
      <c r="D190" s="28" t="s">
        <v>113</v>
      </c>
      <c r="E190" s="250">
        <f>'Пр.7 Р.П. ЦС. ВР'!E306</f>
        <v>1639.4</v>
      </c>
    </row>
    <row r="191" spans="1:5" s="29" customFormat="1" ht="15.75" customHeight="1">
      <c r="A191" s="3" t="s">
        <v>358</v>
      </c>
      <c r="B191" s="1" t="s">
        <v>434</v>
      </c>
      <c r="C191" s="1" t="s">
        <v>362</v>
      </c>
      <c r="D191" s="28"/>
      <c r="E191" s="250">
        <f>E192</f>
        <v>1</v>
      </c>
    </row>
    <row r="192" spans="1:5" s="29" customFormat="1" ht="12.75">
      <c r="A192" s="46" t="s">
        <v>114</v>
      </c>
      <c r="B192" s="1" t="s">
        <v>434</v>
      </c>
      <c r="C192" s="1" t="s">
        <v>362</v>
      </c>
      <c r="D192" s="28" t="s">
        <v>113</v>
      </c>
      <c r="E192" s="250">
        <f>'Пр.7 Р.П. ЦС. ВР'!E307</f>
        <v>1</v>
      </c>
    </row>
    <row r="193" spans="1:5" s="29" customFormat="1" ht="25.5">
      <c r="A193" s="31" t="s">
        <v>227</v>
      </c>
      <c r="B193" s="1" t="s">
        <v>435</v>
      </c>
      <c r="C193" s="1"/>
      <c r="D193" s="28"/>
      <c r="E193" s="250">
        <f>E194</f>
        <v>7535.1</v>
      </c>
    </row>
    <row r="194" spans="1:5" s="29" customFormat="1" ht="25.5">
      <c r="A194" s="31" t="s">
        <v>436</v>
      </c>
      <c r="B194" s="1" t="s">
        <v>67</v>
      </c>
      <c r="C194" s="1"/>
      <c r="D194" s="28"/>
      <c r="E194" s="250">
        <f>E195+E198+E201</f>
        <v>7535.1</v>
      </c>
    </row>
    <row r="195" spans="1:5" s="26" customFormat="1" ht="45" customHeight="1">
      <c r="A195" s="31" t="s">
        <v>226</v>
      </c>
      <c r="B195" s="1" t="s">
        <v>437</v>
      </c>
      <c r="C195" s="1"/>
      <c r="D195" s="28"/>
      <c r="E195" s="250">
        <f>E196</f>
        <v>7424.2</v>
      </c>
    </row>
    <row r="196" spans="1:5" s="29" customFormat="1" ht="14.25" customHeight="1">
      <c r="A196" s="3" t="s">
        <v>363</v>
      </c>
      <c r="B196" s="1" t="s">
        <v>437</v>
      </c>
      <c r="C196" s="1" t="s">
        <v>364</v>
      </c>
      <c r="D196" s="28"/>
      <c r="E196" s="250">
        <f>E197</f>
        <v>7424.2</v>
      </c>
    </row>
    <row r="197" spans="1:5" s="29" customFormat="1" ht="15.75" customHeight="1">
      <c r="A197" s="46" t="s">
        <v>114</v>
      </c>
      <c r="B197" s="1" t="s">
        <v>437</v>
      </c>
      <c r="C197" s="1" t="s">
        <v>364</v>
      </c>
      <c r="D197" s="28" t="s">
        <v>113</v>
      </c>
      <c r="E197" s="250">
        <f>'Пр.7 Р.П. ЦС. ВР'!E311</f>
        <v>7424.2</v>
      </c>
    </row>
    <row r="198" spans="1:5" s="26" customFormat="1" ht="17.25" customHeight="1">
      <c r="A198" s="3" t="s">
        <v>95</v>
      </c>
      <c r="B198" s="1" t="s">
        <v>84</v>
      </c>
      <c r="C198" s="1"/>
      <c r="D198" s="28"/>
      <c r="E198" s="250">
        <f>E199</f>
        <v>100.8</v>
      </c>
    </row>
    <row r="199" spans="1:5" s="29" customFormat="1" ht="14.25" customHeight="1">
      <c r="A199" s="3" t="s">
        <v>363</v>
      </c>
      <c r="B199" s="1" t="s">
        <v>84</v>
      </c>
      <c r="C199" s="1" t="s">
        <v>364</v>
      </c>
      <c r="D199" s="28"/>
      <c r="E199" s="250">
        <f>E200</f>
        <v>100.8</v>
      </c>
    </row>
    <row r="200" spans="1:5" s="29" customFormat="1" ht="12.75">
      <c r="A200" s="46" t="s">
        <v>114</v>
      </c>
      <c r="B200" s="1" t="s">
        <v>84</v>
      </c>
      <c r="C200" s="1" t="s">
        <v>364</v>
      </c>
      <c r="D200" s="28" t="s">
        <v>113</v>
      </c>
      <c r="E200" s="250">
        <f>'Пр.7 Р.П. ЦС. ВР'!E313</f>
        <v>100.8</v>
      </c>
    </row>
    <row r="201" spans="1:5" s="26" customFormat="1" ht="21" customHeight="1">
      <c r="A201" s="3" t="s">
        <v>95</v>
      </c>
      <c r="B201" s="1" t="s">
        <v>85</v>
      </c>
      <c r="C201" s="1"/>
      <c r="D201" s="28"/>
      <c r="E201" s="250">
        <f>E202</f>
        <v>10.1</v>
      </c>
    </row>
    <row r="202" spans="1:5" s="29" customFormat="1" ht="14.25" customHeight="1">
      <c r="A202" s="3" t="s">
        <v>363</v>
      </c>
      <c r="B202" s="1" t="s">
        <v>85</v>
      </c>
      <c r="C202" s="1" t="s">
        <v>364</v>
      </c>
      <c r="D202" s="28"/>
      <c r="E202" s="250">
        <f>E203</f>
        <v>10.1</v>
      </c>
    </row>
    <row r="203" spans="1:5" s="29" customFormat="1" ht="12.75">
      <c r="A203" s="46" t="s">
        <v>114</v>
      </c>
      <c r="B203" s="1" t="s">
        <v>85</v>
      </c>
      <c r="C203" s="1" t="s">
        <v>364</v>
      </c>
      <c r="D203" s="28" t="s">
        <v>113</v>
      </c>
      <c r="E203" s="250">
        <f>'Пр.7 Р.П. ЦС. ВР'!E315</f>
        <v>10.1</v>
      </c>
    </row>
    <row r="204" spans="1:5" s="29" customFormat="1" ht="39">
      <c r="A204" s="52" t="s">
        <v>228</v>
      </c>
      <c r="B204" s="43" t="s">
        <v>440</v>
      </c>
      <c r="C204" s="1"/>
      <c r="D204" s="28"/>
      <c r="E204" s="250">
        <f>E205</f>
        <v>1759</v>
      </c>
    </row>
    <row r="205" spans="1:5" s="29" customFormat="1" ht="12.75">
      <c r="A205" s="52" t="s">
        <v>438</v>
      </c>
      <c r="B205" s="43" t="s">
        <v>439</v>
      </c>
      <c r="C205" s="1"/>
      <c r="D205" s="28"/>
      <c r="E205" s="250">
        <f>E206+E216</f>
        <v>1759</v>
      </c>
    </row>
    <row r="206" spans="1:5" s="29" customFormat="1" ht="51.75">
      <c r="A206" s="52" t="s">
        <v>229</v>
      </c>
      <c r="B206" s="43" t="s">
        <v>441</v>
      </c>
      <c r="C206" s="1"/>
      <c r="D206" s="28"/>
      <c r="E206" s="250">
        <f>E207+E209</f>
        <v>1654</v>
      </c>
    </row>
    <row r="207" spans="1:5" s="26" customFormat="1" ht="25.5">
      <c r="A207" s="31" t="s">
        <v>353</v>
      </c>
      <c r="B207" s="43" t="s">
        <v>441</v>
      </c>
      <c r="C207" s="1" t="s">
        <v>367</v>
      </c>
      <c r="D207" s="28"/>
      <c r="E207" s="250">
        <f>E208</f>
        <v>550</v>
      </c>
    </row>
    <row r="208" spans="1:5" s="26" customFormat="1" ht="12.75">
      <c r="A208" s="46" t="s">
        <v>114</v>
      </c>
      <c r="B208" s="43" t="s">
        <v>441</v>
      </c>
      <c r="C208" s="1" t="s">
        <v>367</v>
      </c>
      <c r="D208" s="28" t="s">
        <v>113</v>
      </c>
      <c r="E208" s="250">
        <f>'Пр.7 Р.П. ЦС. ВР'!E319</f>
        <v>550</v>
      </c>
    </row>
    <row r="209" spans="1:5" s="29" customFormat="1" ht="14.25" customHeight="1">
      <c r="A209" s="3" t="s">
        <v>363</v>
      </c>
      <c r="B209" s="43" t="s">
        <v>441</v>
      </c>
      <c r="C209" s="1" t="s">
        <v>364</v>
      </c>
      <c r="D209" s="28"/>
      <c r="E209" s="250">
        <f>E210</f>
        <v>1104</v>
      </c>
    </row>
    <row r="210" spans="1:5" s="29" customFormat="1" ht="12.75">
      <c r="A210" s="46" t="s">
        <v>114</v>
      </c>
      <c r="B210" s="43" t="s">
        <v>441</v>
      </c>
      <c r="C210" s="1" t="s">
        <v>364</v>
      </c>
      <c r="D210" s="28" t="s">
        <v>113</v>
      </c>
      <c r="E210" s="250">
        <f>'Пр.7 Р.П. ЦС. ВР'!E320</f>
        <v>1104</v>
      </c>
    </row>
    <row r="211" spans="1:5" s="35" customFormat="1" ht="25.5" hidden="1">
      <c r="A211" s="46" t="s">
        <v>235</v>
      </c>
      <c r="B211" s="191" t="s">
        <v>110</v>
      </c>
      <c r="C211" s="191"/>
      <c r="D211" s="28"/>
      <c r="E211" s="250">
        <f>E212</f>
        <v>0</v>
      </c>
    </row>
    <row r="212" spans="1:5" s="35" customFormat="1" ht="25.5" hidden="1">
      <c r="A212" s="31" t="s">
        <v>236</v>
      </c>
      <c r="B212" s="191" t="s">
        <v>111</v>
      </c>
      <c r="C212" s="191"/>
      <c r="D212" s="28"/>
      <c r="E212" s="250">
        <f>E213</f>
        <v>0</v>
      </c>
    </row>
    <row r="213" spans="1:5" s="35" customFormat="1" ht="51.75" hidden="1">
      <c r="A213" s="31" t="s">
        <v>351</v>
      </c>
      <c r="B213" s="191" t="s">
        <v>283</v>
      </c>
      <c r="C213" s="191"/>
      <c r="D213" s="28"/>
      <c r="E213" s="250">
        <f>E214</f>
        <v>0</v>
      </c>
    </row>
    <row r="214" spans="1:5" s="35" customFormat="1" ht="25.5" hidden="1">
      <c r="A214" s="31" t="s">
        <v>353</v>
      </c>
      <c r="B214" s="191" t="s">
        <v>283</v>
      </c>
      <c r="C214" s="1" t="s">
        <v>367</v>
      </c>
      <c r="D214" s="28"/>
      <c r="E214" s="250">
        <f>E215</f>
        <v>0</v>
      </c>
    </row>
    <row r="215" spans="1:5" s="35" customFormat="1" ht="12.75" hidden="1">
      <c r="A215" s="46" t="s">
        <v>116</v>
      </c>
      <c r="B215" s="191" t="s">
        <v>283</v>
      </c>
      <c r="C215" s="1" t="s">
        <v>367</v>
      </c>
      <c r="D215" s="28" t="s">
        <v>115</v>
      </c>
      <c r="E215" s="250">
        <f>'Пр.7 Р.П. ЦС. ВР'!E355</f>
        <v>0</v>
      </c>
    </row>
    <row r="216" spans="1:5" s="35" customFormat="1" ht="12.75">
      <c r="A216" s="3" t="s">
        <v>94</v>
      </c>
      <c r="B216" s="43" t="s">
        <v>86</v>
      </c>
      <c r="C216" s="1"/>
      <c r="D216" s="28"/>
      <c r="E216" s="250">
        <f>E217</f>
        <v>105</v>
      </c>
    </row>
    <row r="217" spans="1:5" s="29" customFormat="1" ht="14.25" customHeight="1">
      <c r="A217" s="3" t="s">
        <v>363</v>
      </c>
      <c r="B217" s="43" t="s">
        <v>86</v>
      </c>
      <c r="C217" s="1" t="s">
        <v>364</v>
      </c>
      <c r="D217" s="28"/>
      <c r="E217" s="250">
        <f>E218</f>
        <v>105</v>
      </c>
    </row>
    <row r="218" spans="1:5" s="29" customFormat="1" ht="12.75">
      <c r="A218" s="46" t="s">
        <v>114</v>
      </c>
      <c r="B218" s="43" t="s">
        <v>86</v>
      </c>
      <c r="C218" s="1" t="s">
        <v>364</v>
      </c>
      <c r="D218" s="28" t="s">
        <v>113</v>
      </c>
      <c r="E218" s="250">
        <f>'Пр.7 Р.П. ЦС. ВР'!E322</f>
        <v>105</v>
      </c>
    </row>
    <row r="219" spans="1:5" s="120" customFormat="1" ht="12.75">
      <c r="A219" s="46" t="s">
        <v>232</v>
      </c>
      <c r="B219" s="1" t="s">
        <v>452</v>
      </c>
      <c r="C219" s="191"/>
      <c r="D219" s="28"/>
      <c r="E219" s="250">
        <f>E220</f>
        <v>1120</v>
      </c>
    </row>
    <row r="220" spans="1:5" s="120" customFormat="1" ht="39">
      <c r="A220" s="31" t="s">
        <v>233</v>
      </c>
      <c r="B220" s="1" t="s">
        <v>451</v>
      </c>
      <c r="C220" s="191"/>
      <c r="D220" s="28"/>
      <c r="E220" s="250">
        <f>E222</f>
        <v>1120</v>
      </c>
    </row>
    <row r="221" spans="1:5" s="120" customFormat="1" ht="12.75">
      <c r="A221" s="31" t="s">
        <v>443</v>
      </c>
      <c r="B221" s="1" t="s">
        <v>444</v>
      </c>
      <c r="C221" s="191"/>
      <c r="D221" s="28"/>
      <c r="E221" s="250">
        <f>E222</f>
        <v>1120</v>
      </c>
    </row>
    <row r="222" spans="1:5" s="35" customFormat="1" ht="39">
      <c r="A222" s="3" t="s">
        <v>234</v>
      </c>
      <c r="B222" s="1" t="s">
        <v>445</v>
      </c>
      <c r="C222" s="191"/>
      <c r="D222" s="28"/>
      <c r="E222" s="250">
        <f>E223</f>
        <v>1120</v>
      </c>
    </row>
    <row r="223" spans="1:5" s="35" customFormat="1" ht="16.5" customHeight="1">
      <c r="A223" s="3" t="s">
        <v>365</v>
      </c>
      <c r="B223" s="1" t="s">
        <v>445</v>
      </c>
      <c r="C223" s="1" t="s">
        <v>366</v>
      </c>
      <c r="D223" s="28"/>
      <c r="E223" s="250">
        <f>E224</f>
        <v>1120</v>
      </c>
    </row>
    <row r="224" spans="1:8" s="35" customFormat="1" ht="12.75">
      <c r="A224" s="46" t="s">
        <v>129</v>
      </c>
      <c r="B224" s="1" t="s">
        <v>445</v>
      </c>
      <c r="C224" s="1" t="s">
        <v>366</v>
      </c>
      <c r="D224" s="28" t="s">
        <v>167</v>
      </c>
      <c r="E224" s="250">
        <f>'Пр.7 Р.П. ЦС. ВР'!E329</f>
        <v>1120</v>
      </c>
      <c r="H224" s="167"/>
    </row>
    <row r="225" spans="1:5" s="120" customFormat="1" ht="25.5">
      <c r="A225" s="46" t="s">
        <v>378</v>
      </c>
      <c r="B225" s="183" t="s">
        <v>18</v>
      </c>
      <c r="C225" s="191"/>
      <c r="D225" s="28"/>
      <c r="E225" s="250">
        <f>E226</f>
        <v>20</v>
      </c>
    </row>
    <row r="226" spans="1:5" s="120" customFormat="1" ht="39">
      <c r="A226" s="31" t="s">
        <v>384</v>
      </c>
      <c r="B226" s="183" t="s">
        <v>15</v>
      </c>
      <c r="C226" s="191"/>
      <c r="D226" s="28"/>
      <c r="E226" s="250">
        <f>E228</f>
        <v>20</v>
      </c>
    </row>
    <row r="227" spans="1:5" s="120" customFormat="1" ht="12.75">
      <c r="A227" s="31" t="s">
        <v>14</v>
      </c>
      <c r="B227" s="183" t="s">
        <v>16</v>
      </c>
      <c r="C227" s="191"/>
      <c r="D227" s="28"/>
      <c r="E227" s="250">
        <f>E228</f>
        <v>20</v>
      </c>
    </row>
    <row r="228" spans="1:5" s="35" customFormat="1" ht="12.75">
      <c r="A228" s="3" t="s">
        <v>379</v>
      </c>
      <c r="B228" s="1" t="s">
        <v>17</v>
      </c>
      <c r="C228" s="191"/>
      <c r="D228" s="28"/>
      <c r="E228" s="250">
        <f>E229</f>
        <v>20</v>
      </c>
    </row>
    <row r="229" spans="1:5" s="35" customFormat="1" ht="16.5" customHeight="1">
      <c r="A229" s="31" t="s">
        <v>353</v>
      </c>
      <c r="B229" s="1" t="s">
        <v>17</v>
      </c>
      <c r="C229" s="1" t="s">
        <v>367</v>
      </c>
      <c r="D229" s="28"/>
      <c r="E229" s="250">
        <f>E230</f>
        <v>20</v>
      </c>
    </row>
    <row r="230" spans="1:8" s="35" customFormat="1" ht="12.75">
      <c r="A230" s="46" t="s">
        <v>127</v>
      </c>
      <c r="B230" s="1" t="s">
        <v>17</v>
      </c>
      <c r="C230" s="1" t="s">
        <v>367</v>
      </c>
      <c r="D230" s="28" t="s">
        <v>126</v>
      </c>
      <c r="E230" s="250">
        <f>'Пр.7 Р.П. ЦС. ВР'!E157</f>
        <v>20</v>
      </c>
      <c r="H230" s="167"/>
    </row>
    <row r="231" spans="1:5" s="120" customFormat="1" ht="30" customHeight="1">
      <c r="A231" s="52" t="s">
        <v>389</v>
      </c>
      <c r="B231" s="191" t="s">
        <v>100</v>
      </c>
      <c r="C231" s="191"/>
      <c r="D231" s="28"/>
      <c r="E231" s="250">
        <f>E232</f>
        <v>13.07</v>
      </c>
    </row>
    <row r="232" spans="1:5" s="120" customFormat="1" ht="51.75">
      <c r="A232" s="236" t="s">
        <v>391</v>
      </c>
      <c r="B232" s="191" t="s">
        <v>101</v>
      </c>
      <c r="C232" s="191"/>
      <c r="D232" s="28"/>
      <c r="E232" s="250">
        <f>E233+E236</f>
        <v>13.07</v>
      </c>
    </row>
    <row r="233" spans="1:5" s="35" customFormat="1" ht="12.75">
      <c r="A233" s="42" t="s">
        <v>106</v>
      </c>
      <c r="B233" s="1" t="s">
        <v>103</v>
      </c>
      <c r="C233" s="191"/>
      <c r="D233" s="28"/>
      <c r="E233" s="250">
        <f>E234</f>
        <v>13.07</v>
      </c>
    </row>
    <row r="234" spans="1:5" s="35" customFormat="1" ht="16.5" customHeight="1">
      <c r="A234" s="31" t="s">
        <v>353</v>
      </c>
      <c r="B234" s="1" t="s">
        <v>103</v>
      </c>
      <c r="C234" s="1" t="s">
        <v>367</v>
      </c>
      <c r="D234" s="28"/>
      <c r="E234" s="250">
        <f>E235</f>
        <v>13.07</v>
      </c>
    </row>
    <row r="235" spans="1:8" s="35" customFormat="1" ht="12.75">
      <c r="A235" s="46" t="s">
        <v>137</v>
      </c>
      <c r="B235" s="1" t="s">
        <v>103</v>
      </c>
      <c r="C235" s="1" t="s">
        <v>367</v>
      </c>
      <c r="D235" s="28" t="s">
        <v>136</v>
      </c>
      <c r="E235" s="250">
        <f>'Пр.7 Р.П. ЦС. ВР'!E82</f>
        <v>13.07</v>
      </c>
      <c r="H235" s="167"/>
    </row>
    <row r="236" spans="1:5" s="35" customFormat="1" ht="12.75" hidden="1">
      <c r="A236" s="42" t="s">
        <v>390</v>
      </c>
      <c r="B236" s="1" t="s">
        <v>400</v>
      </c>
      <c r="C236" s="191"/>
      <c r="D236" s="28"/>
      <c r="E236" s="250">
        <f>E237</f>
        <v>0</v>
      </c>
    </row>
    <row r="237" spans="1:5" s="35" customFormat="1" ht="25.5" hidden="1">
      <c r="A237" s="31" t="s">
        <v>353</v>
      </c>
      <c r="B237" s="1" t="s">
        <v>400</v>
      </c>
      <c r="C237" s="191">
        <v>240</v>
      </c>
      <c r="D237" s="28"/>
      <c r="E237" s="250">
        <f>E238</f>
        <v>0</v>
      </c>
    </row>
    <row r="238" spans="1:5" s="35" customFormat="1" ht="13.5" hidden="1">
      <c r="A238" s="232" t="s">
        <v>188</v>
      </c>
      <c r="B238" s="1" t="s">
        <v>400</v>
      </c>
      <c r="C238" s="191">
        <v>240</v>
      </c>
      <c r="D238" s="28" t="s">
        <v>189</v>
      </c>
      <c r="E238" s="250">
        <f>'Пр.7 Р.П. ЦС. ВР'!E284</f>
        <v>0</v>
      </c>
    </row>
    <row r="239" spans="1:5" s="120" customFormat="1" ht="39">
      <c r="A239" s="52" t="s">
        <v>87</v>
      </c>
      <c r="B239" s="183" t="s">
        <v>96</v>
      </c>
      <c r="C239" s="191"/>
      <c r="D239" s="28"/>
      <c r="E239" s="250">
        <f>E240</f>
        <v>114.16</v>
      </c>
    </row>
    <row r="240" spans="1:5" s="120" customFormat="1" ht="39">
      <c r="A240" s="52" t="s">
        <v>89</v>
      </c>
      <c r="B240" s="183" t="s">
        <v>90</v>
      </c>
      <c r="C240" s="191"/>
      <c r="D240" s="28"/>
      <c r="E240" s="250">
        <f>E242</f>
        <v>114.16</v>
      </c>
    </row>
    <row r="241" spans="1:5" s="120" customFormat="1" ht="12.75">
      <c r="A241" s="52" t="s">
        <v>92</v>
      </c>
      <c r="B241" s="183" t="s">
        <v>91</v>
      </c>
      <c r="C241" s="191"/>
      <c r="D241" s="28"/>
      <c r="E241" s="250">
        <f>E242</f>
        <v>114.16</v>
      </c>
    </row>
    <row r="242" spans="1:5" s="35" customFormat="1" ht="39">
      <c r="A242" s="42" t="s">
        <v>93</v>
      </c>
      <c r="B242" s="43" t="s">
        <v>97</v>
      </c>
      <c r="C242" s="191"/>
      <c r="D242" s="28"/>
      <c r="E242" s="250">
        <f>E243</f>
        <v>114.16</v>
      </c>
    </row>
    <row r="243" spans="1:5" s="35" customFormat="1" ht="16.5" customHeight="1">
      <c r="A243" s="31" t="s">
        <v>353</v>
      </c>
      <c r="B243" s="43" t="s">
        <v>97</v>
      </c>
      <c r="C243" s="1" t="s">
        <v>367</v>
      </c>
      <c r="D243" s="28"/>
      <c r="E243" s="250">
        <f>E244</f>
        <v>114.16</v>
      </c>
    </row>
    <row r="244" spans="1:8" s="35" customFormat="1" ht="13.5">
      <c r="A244" s="232" t="s">
        <v>188</v>
      </c>
      <c r="B244" s="43" t="s">
        <v>97</v>
      </c>
      <c r="C244" s="1" t="s">
        <v>367</v>
      </c>
      <c r="D244" s="28" t="s">
        <v>189</v>
      </c>
      <c r="E244" s="250">
        <f>'Пр.7 Р.П. ЦС. ВР'!E289</f>
        <v>114.16</v>
      </c>
      <c r="H244" s="167"/>
    </row>
    <row r="245" spans="1:5" s="120" customFormat="1" ht="12.75">
      <c r="A245" s="46" t="s">
        <v>77</v>
      </c>
      <c r="B245" s="1" t="s">
        <v>75</v>
      </c>
      <c r="C245" s="191"/>
      <c r="D245" s="28"/>
      <c r="E245" s="250">
        <f>E246</f>
        <v>500</v>
      </c>
    </row>
    <row r="246" spans="1:5" s="120" customFormat="1" ht="18.75" customHeight="1">
      <c r="A246" s="31" t="s">
        <v>78</v>
      </c>
      <c r="B246" s="1" t="s">
        <v>76</v>
      </c>
      <c r="C246" s="191"/>
      <c r="D246" s="28"/>
      <c r="E246" s="250">
        <f>E248</f>
        <v>500</v>
      </c>
    </row>
    <row r="247" spans="1:5" s="120" customFormat="1" ht="25.5">
      <c r="A247" s="52" t="s">
        <v>79</v>
      </c>
      <c r="B247" s="1" t="s">
        <v>80</v>
      </c>
      <c r="C247" s="191"/>
      <c r="D247" s="28"/>
      <c r="E247" s="250">
        <f>E248</f>
        <v>500</v>
      </c>
    </row>
    <row r="248" spans="1:5" s="35" customFormat="1" ht="39">
      <c r="A248" s="52" t="s">
        <v>397</v>
      </c>
      <c r="B248" s="1" t="s">
        <v>81</v>
      </c>
      <c r="C248" s="191"/>
      <c r="D248" s="28"/>
      <c r="E248" s="250">
        <f>E249</f>
        <v>500</v>
      </c>
    </row>
    <row r="249" spans="1:5" s="35" customFormat="1" ht="16.5" customHeight="1">
      <c r="A249" s="31" t="s">
        <v>354</v>
      </c>
      <c r="B249" s="1" t="s">
        <v>81</v>
      </c>
      <c r="C249" s="1" t="s">
        <v>367</v>
      </c>
      <c r="D249" s="28"/>
      <c r="E249" s="250">
        <f>E250</f>
        <v>500</v>
      </c>
    </row>
    <row r="250" spans="1:8" s="35" customFormat="1" ht="13.5">
      <c r="A250" s="230" t="s">
        <v>137</v>
      </c>
      <c r="B250" s="1" t="s">
        <v>81</v>
      </c>
      <c r="C250" s="1" t="s">
        <v>367</v>
      </c>
      <c r="D250" s="28" t="s">
        <v>136</v>
      </c>
      <c r="E250" s="250">
        <f>'Пр.7 Р.П. ЦС. ВР'!E87</f>
        <v>500</v>
      </c>
      <c r="H250" s="167"/>
    </row>
    <row r="251" spans="1:8" s="120" customFormat="1" ht="12.75">
      <c r="A251" s="46" t="s">
        <v>238</v>
      </c>
      <c r="B251" s="36" t="s">
        <v>413</v>
      </c>
      <c r="C251" s="191"/>
      <c r="D251" s="28"/>
      <c r="E251" s="250">
        <f>E252+E257</f>
        <v>12574.608</v>
      </c>
      <c r="F251" s="174"/>
      <c r="H251" s="166"/>
    </row>
    <row r="252" spans="1:8" s="120" customFormat="1" ht="25.5">
      <c r="A252" s="31" t="s">
        <v>141</v>
      </c>
      <c r="B252" s="1" t="s">
        <v>417</v>
      </c>
      <c r="C252" s="191"/>
      <c r="D252" s="28"/>
      <c r="E252" s="250">
        <f>E254</f>
        <v>1586</v>
      </c>
      <c r="H252" s="166"/>
    </row>
    <row r="253" spans="1:8" s="120" customFormat="1" ht="12.75">
      <c r="A253" s="31" t="s">
        <v>166</v>
      </c>
      <c r="B253" s="1" t="s">
        <v>416</v>
      </c>
      <c r="C253" s="191"/>
      <c r="D253" s="28"/>
      <c r="E253" s="250">
        <f>E254</f>
        <v>1586</v>
      </c>
      <c r="H253" s="166"/>
    </row>
    <row r="254" spans="1:5" s="120" customFormat="1" ht="29.25" customHeight="1">
      <c r="A254" s="33" t="s">
        <v>122</v>
      </c>
      <c r="B254" s="36" t="s">
        <v>418</v>
      </c>
      <c r="C254" s="191"/>
      <c r="D254" s="28"/>
      <c r="E254" s="250">
        <f>E255</f>
        <v>1586</v>
      </c>
    </row>
    <row r="255" spans="1:5" s="120" customFormat="1" ht="12.75">
      <c r="A255" s="39" t="s">
        <v>355</v>
      </c>
      <c r="B255" s="36" t="s">
        <v>418</v>
      </c>
      <c r="C255" s="191">
        <v>120</v>
      </c>
      <c r="D255" s="28"/>
      <c r="E255" s="250">
        <f>E256</f>
        <v>1586</v>
      </c>
    </row>
    <row r="256" spans="1:5" s="35" customFormat="1" ht="39">
      <c r="A256" s="46" t="s">
        <v>131</v>
      </c>
      <c r="B256" s="36" t="s">
        <v>418</v>
      </c>
      <c r="C256" s="191">
        <v>120</v>
      </c>
      <c r="D256" s="28" t="s">
        <v>130</v>
      </c>
      <c r="E256" s="250">
        <f>'Пр.7 Р.П. ЦС. ВР'!E23</f>
        <v>1586</v>
      </c>
    </row>
    <row r="257" spans="1:5" s="120" customFormat="1" ht="12.75">
      <c r="A257" s="31" t="s">
        <v>140</v>
      </c>
      <c r="B257" s="1" t="s">
        <v>414</v>
      </c>
      <c r="C257" s="191"/>
      <c r="D257" s="28"/>
      <c r="E257" s="250">
        <f>E259+E262+E270</f>
        <v>10988.608</v>
      </c>
    </row>
    <row r="258" spans="1:5" s="120" customFormat="1" ht="12.75">
      <c r="A258" s="31" t="s">
        <v>166</v>
      </c>
      <c r="B258" s="1" t="s">
        <v>419</v>
      </c>
      <c r="C258" s="191"/>
      <c r="D258" s="28"/>
      <c r="E258" s="250">
        <f>E259</f>
        <v>7546.226</v>
      </c>
    </row>
    <row r="259" spans="1:5" ht="25.5">
      <c r="A259" s="33" t="s">
        <v>123</v>
      </c>
      <c r="B259" s="36" t="s">
        <v>420</v>
      </c>
      <c r="C259" s="36"/>
      <c r="D259" s="36"/>
      <c r="E259" s="252">
        <f>E260</f>
        <v>7546.226</v>
      </c>
    </row>
    <row r="260" spans="1:5" ht="12.75">
      <c r="A260" s="39" t="s">
        <v>355</v>
      </c>
      <c r="B260" s="36" t="s">
        <v>420</v>
      </c>
      <c r="C260" s="36">
        <v>120</v>
      </c>
      <c r="D260" s="36"/>
      <c r="E260" s="252">
        <f>E261</f>
        <v>7546.226</v>
      </c>
    </row>
    <row r="261" spans="1:5" ht="39">
      <c r="A261" s="46" t="s">
        <v>131</v>
      </c>
      <c r="B261" s="36" t="s">
        <v>420</v>
      </c>
      <c r="C261" s="36">
        <v>120</v>
      </c>
      <c r="D261" s="28" t="s">
        <v>130</v>
      </c>
      <c r="E261" s="252">
        <f>'Пр.7 Р.П. ЦС. ВР'!E27</f>
        <v>7546.226</v>
      </c>
    </row>
    <row r="262" spans="1:5" s="35" customFormat="1" ht="25.5">
      <c r="A262" s="39" t="s">
        <v>124</v>
      </c>
      <c r="B262" s="36" t="s">
        <v>415</v>
      </c>
      <c r="C262" s="191"/>
      <c r="D262" s="28"/>
      <c r="E262" s="250">
        <f>E263+E265+E268</f>
        <v>3391.882</v>
      </c>
    </row>
    <row r="263" spans="1:5" s="35" customFormat="1" ht="25.5" hidden="1">
      <c r="A263" s="39" t="s">
        <v>135</v>
      </c>
      <c r="B263" s="36" t="s">
        <v>134</v>
      </c>
      <c r="C263" s="192">
        <v>122</v>
      </c>
      <c r="D263" s="28"/>
      <c r="E263" s="250">
        <f>E264</f>
        <v>0</v>
      </c>
    </row>
    <row r="264" spans="1:5" s="35" customFormat="1" ht="39" hidden="1">
      <c r="A264" s="46" t="s">
        <v>131</v>
      </c>
      <c r="B264" s="36" t="s">
        <v>134</v>
      </c>
      <c r="C264" s="192">
        <v>122</v>
      </c>
      <c r="D264" s="28" t="s">
        <v>130</v>
      </c>
      <c r="E264" s="250">
        <f>'Пр.7 Р.П. ЦС. ВР'!E29</f>
        <v>0</v>
      </c>
    </row>
    <row r="265" spans="1:5" ht="25.5">
      <c r="A265" s="31" t="s">
        <v>353</v>
      </c>
      <c r="B265" s="36" t="s">
        <v>415</v>
      </c>
      <c r="C265" s="1" t="s">
        <v>367</v>
      </c>
      <c r="D265" s="28"/>
      <c r="E265" s="250">
        <f>E266+E267</f>
        <v>3371.882</v>
      </c>
    </row>
    <row r="266" spans="1:6" ht="25.5">
      <c r="A266" s="39" t="s">
        <v>139</v>
      </c>
      <c r="B266" s="36" t="s">
        <v>415</v>
      </c>
      <c r="C266" s="1" t="s">
        <v>367</v>
      </c>
      <c r="D266" s="28" t="s">
        <v>138</v>
      </c>
      <c r="E266" s="250">
        <f>'Пр.7 Р.П. ЦС. ВР'!E17</f>
        <v>50</v>
      </c>
      <c r="F266" s="112"/>
    </row>
    <row r="267" spans="1:5" ht="39">
      <c r="A267" s="46" t="s">
        <v>131</v>
      </c>
      <c r="B267" s="36" t="s">
        <v>415</v>
      </c>
      <c r="C267" s="1" t="s">
        <v>367</v>
      </c>
      <c r="D267" s="28" t="s">
        <v>130</v>
      </c>
      <c r="E267" s="250">
        <f>'Пр.7 Р.П. ЦС. ВР'!E31</f>
        <v>3321.882</v>
      </c>
    </row>
    <row r="268" spans="1:5" ht="17.25" customHeight="1">
      <c r="A268" s="3" t="s">
        <v>117</v>
      </c>
      <c r="B268" s="36" t="s">
        <v>415</v>
      </c>
      <c r="C268" s="1" t="s">
        <v>362</v>
      </c>
      <c r="D268" s="28"/>
      <c r="E268" s="250">
        <f>E269</f>
        <v>20</v>
      </c>
    </row>
    <row r="269" spans="1:5" ht="39">
      <c r="A269" s="46" t="s">
        <v>131</v>
      </c>
      <c r="B269" s="36" t="s">
        <v>415</v>
      </c>
      <c r="C269" s="1" t="s">
        <v>362</v>
      </c>
      <c r="D269" s="28" t="s">
        <v>130</v>
      </c>
      <c r="E269" s="250">
        <f>'Пр.7 Р.П. ЦС. ВР'!E32</f>
        <v>20</v>
      </c>
    </row>
    <row r="270" spans="1:5" ht="25.5">
      <c r="A270" s="33" t="s">
        <v>376</v>
      </c>
      <c r="B270" s="36" t="s">
        <v>424</v>
      </c>
      <c r="C270" s="36"/>
      <c r="D270" s="36"/>
      <c r="E270" s="252">
        <f>E271</f>
        <v>50.5</v>
      </c>
    </row>
    <row r="271" spans="1:5" ht="12.75">
      <c r="A271" s="39" t="s">
        <v>355</v>
      </c>
      <c r="B271" s="36" t="s">
        <v>424</v>
      </c>
      <c r="C271" s="36">
        <v>540</v>
      </c>
      <c r="D271" s="36"/>
      <c r="E271" s="252">
        <f>E272</f>
        <v>50.5</v>
      </c>
    </row>
    <row r="272" spans="1:5" ht="25.5">
      <c r="A272" s="46" t="s">
        <v>383</v>
      </c>
      <c r="B272" s="36" t="s">
        <v>424</v>
      </c>
      <c r="C272" s="36">
        <v>540</v>
      </c>
      <c r="D272" s="28" t="s">
        <v>374</v>
      </c>
      <c r="E272" s="252">
        <f>'Пр.7 Р.П. ЦС. ВР'!E43</f>
        <v>50.5</v>
      </c>
    </row>
    <row r="273" spans="1:11" s="59" customFormat="1" ht="12.75">
      <c r="A273" s="46" t="s">
        <v>199</v>
      </c>
      <c r="B273" s="191" t="s">
        <v>423</v>
      </c>
      <c r="C273" s="1"/>
      <c r="D273" s="28"/>
      <c r="E273" s="250">
        <f>E274+E278+E347</f>
        <v>18162.104359999998</v>
      </c>
      <c r="F273" s="175"/>
      <c r="K273" s="175"/>
    </row>
    <row r="274" spans="1:6" s="59" customFormat="1" ht="12.75" hidden="1">
      <c r="A274" s="46" t="s">
        <v>238</v>
      </c>
      <c r="B274" s="1" t="s">
        <v>222</v>
      </c>
      <c r="C274" s="1"/>
      <c r="D274" s="28"/>
      <c r="E274" s="250">
        <f>E275</f>
        <v>0</v>
      </c>
      <c r="F274" s="175"/>
    </row>
    <row r="275" spans="1:5" ht="25.5" hidden="1">
      <c r="A275" s="39" t="s">
        <v>124</v>
      </c>
      <c r="B275" s="36" t="s">
        <v>237</v>
      </c>
      <c r="C275" s="1"/>
      <c r="D275" s="28"/>
      <c r="E275" s="250">
        <f>E276</f>
        <v>0</v>
      </c>
    </row>
    <row r="276" spans="1:5" ht="25.5" hidden="1">
      <c r="A276" s="39" t="s">
        <v>132</v>
      </c>
      <c r="B276" s="36" t="s">
        <v>237</v>
      </c>
      <c r="C276" s="1" t="s">
        <v>152</v>
      </c>
      <c r="D276" s="28"/>
      <c r="E276" s="250">
        <f>E277</f>
        <v>0</v>
      </c>
    </row>
    <row r="277" spans="1:5" ht="12.75" hidden="1">
      <c r="A277" s="193" t="s">
        <v>212</v>
      </c>
      <c r="B277" s="36" t="s">
        <v>237</v>
      </c>
      <c r="C277" s="191">
        <v>244</v>
      </c>
      <c r="D277" s="28" t="s">
        <v>216</v>
      </c>
      <c r="E277" s="250">
        <f>'Пр.7 Р.П. ЦС. ВР'!E37</f>
        <v>0</v>
      </c>
    </row>
    <row r="278" spans="1:5" ht="12.75">
      <c r="A278" s="31" t="s">
        <v>166</v>
      </c>
      <c r="B278" s="183" t="s">
        <v>422</v>
      </c>
      <c r="C278" s="191"/>
      <c r="D278" s="28"/>
      <c r="E278" s="250">
        <f>E280+E294+E297+E300+E303+E306+E309+E315+E320+E323+E326+E329+E332+E338+E341+E344+E353+E356+E312+E350+E291+E384+E390+E387+E370</f>
        <v>18162.104359999998</v>
      </c>
    </row>
    <row r="279" spans="1:5" ht="12.75">
      <c r="A279" s="31" t="s">
        <v>166</v>
      </c>
      <c r="B279" s="1" t="s">
        <v>421</v>
      </c>
      <c r="C279" s="191"/>
      <c r="D279" s="28"/>
      <c r="E279" s="250">
        <f>E278</f>
        <v>18162.104359999998</v>
      </c>
    </row>
    <row r="280" spans="1:5" ht="25.5">
      <c r="A280" s="46" t="s">
        <v>202</v>
      </c>
      <c r="B280" s="36" t="s">
        <v>426</v>
      </c>
      <c r="C280" s="191"/>
      <c r="D280" s="28"/>
      <c r="E280" s="250">
        <f>E281+E285+E288+E284</f>
        <v>7416.78</v>
      </c>
    </row>
    <row r="281" spans="1:5" ht="13.5" customHeight="1">
      <c r="A281" s="163" t="s">
        <v>357</v>
      </c>
      <c r="B281" s="36" t="s">
        <v>426</v>
      </c>
      <c r="C281" s="191">
        <v>110</v>
      </c>
      <c r="D281" s="28"/>
      <c r="E281" s="250">
        <f>E282+E283</f>
        <v>6232.83</v>
      </c>
    </row>
    <row r="282" spans="1:5" ht="12.75">
      <c r="A282" s="194" t="s">
        <v>137</v>
      </c>
      <c r="B282" s="36" t="s">
        <v>426</v>
      </c>
      <c r="C282" s="191">
        <v>110</v>
      </c>
      <c r="D282" s="28" t="s">
        <v>136</v>
      </c>
      <c r="E282" s="250">
        <f>'Пр.7 Р.П. ЦС. ВР'!E55</f>
        <v>6232.83</v>
      </c>
    </row>
    <row r="283" spans="1:5" ht="12.75" hidden="1">
      <c r="A283" s="194" t="s">
        <v>188</v>
      </c>
      <c r="B283" s="36" t="s">
        <v>426</v>
      </c>
      <c r="C283" s="191">
        <v>110</v>
      </c>
      <c r="D283" s="28" t="s">
        <v>189</v>
      </c>
      <c r="E283" s="250">
        <f>'Пр.7 Р.П. ЦС. ВР'!E236</f>
        <v>0</v>
      </c>
    </row>
    <row r="284" spans="1:5" ht="12.75" hidden="1">
      <c r="A284" s="33" t="s">
        <v>203</v>
      </c>
      <c r="B284" s="36" t="s">
        <v>426</v>
      </c>
      <c r="C284" s="192">
        <v>112</v>
      </c>
      <c r="D284" s="28"/>
      <c r="E284" s="250">
        <f>'Пр.7 Р.П. ЦС. ВР'!E56</f>
        <v>0</v>
      </c>
    </row>
    <row r="285" spans="1:5" ht="25.5">
      <c r="A285" s="31" t="s">
        <v>353</v>
      </c>
      <c r="B285" s="36" t="s">
        <v>426</v>
      </c>
      <c r="C285" s="1" t="s">
        <v>367</v>
      </c>
      <c r="D285" s="28"/>
      <c r="E285" s="250">
        <f>E286+E287</f>
        <v>1163.9499999999998</v>
      </c>
    </row>
    <row r="286" spans="1:5" ht="12.75">
      <c r="A286" s="194" t="s">
        <v>137</v>
      </c>
      <c r="B286" s="36" t="s">
        <v>426</v>
      </c>
      <c r="C286" s="1" t="s">
        <v>367</v>
      </c>
      <c r="D286" s="28" t="s">
        <v>136</v>
      </c>
      <c r="E286" s="250">
        <f>'Пр.7 Р.П. ЦС. ВР'!E57</f>
        <v>1163.9499999999998</v>
      </c>
    </row>
    <row r="287" spans="1:5" ht="12.75" hidden="1">
      <c r="A287" s="195" t="s">
        <v>188</v>
      </c>
      <c r="B287" s="36" t="s">
        <v>426</v>
      </c>
      <c r="C287" s="1" t="s">
        <v>367</v>
      </c>
      <c r="D287" s="28" t="s">
        <v>189</v>
      </c>
      <c r="E287" s="250">
        <f>'Пр.7 Р.П. ЦС. ВР'!E238</f>
        <v>0</v>
      </c>
    </row>
    <row r="288" spans="1:5" ht="14.25" customHeight="1">
      <c r="A288" s="3" t="s">
        <v>358</v>
      </c>
      <c r="B288" s="36" t="s">
        <v>426</v>
      </c>
      <c r="C288" s="1" t="s">
        <v>362</v>
      </c>
      <c r="D288" s="28"/>
      <c r="E288" s="250">
        <f>E289+E290</f>
        <v>20</v>
      </c>
    </row>
    <row r="289" spans="1:5" s="26" customFormat="1" ht="12.75">
      <c r="A289" s="194" t="s">
        <v>137</v>
      </c>
      <c r="B289" s="36" t="s">
        <v>426</v>
      </c>
      <c r="C289" s="1" t="s">
        <v>362</v>
      </c>
      <c r="D289" s="28" t="s">
        <v>136</v>
      </c>
      <c r="E289" s="250">
        <f>'Пр.7 Р.П. ЦС. ВР'!E58</f>
        <v>20</v>
      </c>
    </row>
    <row r="290" spans="1:5" ht="12.75" hidden="1">
      <c r="A290" s="194" t="s">
        <v>188</v>
      </c>
      <c r="B290" s="36" t="s">
        <v>426</v>
      </c>
      <c r="C290" s="1" t="s">
        <v>362</v>
      </c>
      <c r="D290" s="28" t="s">
        <v>189</v>
      </c>
      <c r="E290" s="250">
        <f>'Пр.7 Р.П. ЦС. ВР'!E239</f>
        <v>0</v>
      </c>
    </row>
    <row r="291" spans="1:5" s="35" customFormat="1" ht="39" hidden="1">
      <c r="A291" s="185" t="s">
        <v>399</v>
      </c>
      <c r="B291" s="43" t="s">
        <v>392</v>
      </c>
      <c r="C291" s="1"/>
      <c r="D291" s="28"/>
      <c r="E291" s="250">
        <f>E292</f>
        <v>0</v>
      </c>
    </row>
    <row r="292" spans="1:5" s="35" customFormat="1" ht="12.75" hidden="1">
      <c r="A292" s="196" t="s">
        <v>398</v>
      </c>
      <c r="B292" s="43" t="s">
        <v>392</v>
      </c>
      <c r="C292" s="1" t="s">
        <v>364</v>
      </c>
      <c r="D292" s="28"/>
      <c r="E292" s="250">
        <f>E293</f>
        <v>0</v>
      </c>
    </row>
    <row r="293" spans="1:5" s="35" customFormat="1" ht="12.75" hidden="1">
      <c r="A293" s="194" t="s">
        <v>188</v>
      </c>
      <c r="B293" s="43" t="s">
        <v>392</v>
      </c>
      <c r="C293" s="1" t="s">
        <v>364</v>
      </c>
      <c r="D293" s="28" t="s">
        <v>189</v>
      </c>
      <c r="E293" s="250">
        <f>'Пр.7 Р.П. ЦС. ВР'!E241</f>
        <v>0</v>
      </c>
    </row>
    <row r="294" spans="1:5" ht="25.5">
      <c r="A294" s="42" t="s">
        <v>262</v>
      </c>
      <c r="B294" s="43" t="s">
        <v>0</v>
      </c>
      <c r="C294" s="1"/>
      <c r="D294" s="28"/>
      <c r="E294" s="250">
        <f>E295</f>
        <v>1000</v>
      </c>
    </row>
    <row r="295" spans="1:5" ht="25.5">
      <c r="A295" s="31" t="s">
        <v>128</v>
      </c>
      <c r="B295" s="43" t="s">
        <v>0</v>
      </c>
      <c r="C295" s="1" t="s">
        <v>125</v>
      </c>
      <c r="D295" s="28"/>
      <c r="E295" s="250">
        <f>E296</f>
        <v>1000</v>
      </c>
    </row>
    <row r="296" spans="1:5" s="35" customFormat="1" ht="12.75">
      <c r="A296" s="197" t="s">
        <v>156</v>
      </c>
      <c r="B296" s="43" t="s">
        <v>0</v>
      </c>
      <c r="C296" s="1" t="s">
        <v>125</v>
      </c>
      <c r="D296" s="28" t="s">
        <v>155</v>
      </c>
      <c r="E296" s="250">
        <f>'Пр.7 Р.П. ЦС. ВР'!E201</f>
        <v>1000</v>
      </c>
    </row>
    <row r="297" spans="1:5" ht="51.75" hidden="1">
      <c r="A297" s="186" t="s">
        <v>223</v>
      </c>
      <c r="B297" s="43" t="s">
        <v>240</v>
      </c>
      <c r="C297" s="1"/>
      <c r="D297" s="28"/>
      <c r="E297" s="250">
        <f>E298</f>
        <v>0</v>
      </c>
    </row>
    <row r="298" spans="1:5" ht="25.5" hidden="1">
      <c r="A298" s="31" t="s">
        <v>128</v>
      </c>
      <c r="B298" s="43" t="s">
        <v>240</v>
      </c>
      <c r="C298" s="1" t="s">
        <v>125</v>
      </c>
      <c r="D298" s="28"/>
      <c r="E298" s="250">
        <f>E299</f>
        <v>0</v>
      </c>
    </row>
    <row r="299" spans="1:5" ht="12.75" hidden="1">
      <c r="A299" s="198" t="s">
        <v>162</v>
      </c>
      <c r="B299" s="43" t="s">
        <v>240</v>
      </c>
      <c r="C299" s="1" t="s">
        <v>125</v>
      </c>
      <c r="D299" s="28" t="s">
        <v>161</v>
      </c>
      <c r="E299" s="250">
        <f>'Пр.7 Р.П. ЦС. ВР'!E374</f>
        <v>0</v>
      </c>
    </row>
    <row r="300" spans="1:5" ht="39">
      <c r="A300" s="33" t="s">
        <v>204</v>
      </c>
      <c r="B300" s="38" t="s">
        <v>427</v>
      </c>
      <c r="C300" s="1"/>
      <c r="D300" s="28"/>
      <c r="E300" s="250">
        <f>E301</f>
        <v>300</v>
      </c>
    </row>
    <row r="301" spans="1:5" ht="25.5">
      <c r="A301" s="31" t="s">
        <v>353</v>
      </c>
      <c r="B301" s="38" t="s">
        <v>427</v>
      </c>
      <c r="C301" s="1" t="s">
        <v>367</v>
      </c>
      <c r="D301" s="28"/>
      <c r="E301" s="250">
        <f>E302</f>
        <v>300</v>
      </c>
    </row>
    <row r="302" spans="1:5" ht="12.75">
      <c r="A302" s="194" t="s">
        <v>137</v>
      </c>
      <c r="B302" s="38" t="s">
        <v>427</v>
      </c>
      <c r="C302" s="1" t="s">
        <v>367</v>
      </c>
      <c r="D302" s="28" t="s">
        <v>136</v>
      </c>
      <c r="E302" s="250">
        <f>'Пр.7 Р.П. ЦС. ВР'!E60</f>
        <v>300</v>
      </c>
    </row>
    <row r="303" spans="1:5" ht="25.5">
      <c r="A303" s="33" t="s">
        <v>205</v>
      </c>
      <c r="B303" s="38" t="s">
        <v>428</v>
      </c>
      <c r="C303" s="1"/>
      <c r="D303" s="28"/>
      <c r="E303" s="250">
        <f>E304</f>
        <v>800</v>
      </c>
    </row>
    <row r="304" spans="1:5" ht="25.5">
      <c r="A304" s="31" t="s">
        <v>353</v>
      </c>
      <c r="B304" s="38" t="s">
        <v>428</v>
      </c>
      <c r="C304" s="1" t="s">
        <v>367</v>
      </c>
      <c r="D304" s="28"/>
      <c r="E304" s="250">
        <f>E305</f>
        <v>800</v>
      </c>
    </row>
    <row r="305" spans="1:5" ht="12.75">
      <c r="A305" s="194" t="s">
        <v>137</v>
      </c>
      <c r="B305" s="38" t="s">
        <v>428</v>
      </c>
      <c r="C305" s="1" t="s">
        <v>367</v>
      </c>
      <c r="D305" s="28" t="s">
        <v>136</v>
      </c>
      <c r="E305" s="250">
        <f>'Пр.7 Р.П. ЦС. ВР'!E62</f>
        <v>800</v>
      </c>
    </row>
    <row r="306" spans="1:5" ht="25.5">
      <c r="A306" s="33" t="s">
        <v>200</v>
      </c>
      <c r="B306" s="38" t="s">
        <v>429</v>
      </c>
      <c r="C306" s="1"/>
      <c r="D306" s="28"/>
      <c r="E306" s="250">
        <f>E307</f>
        <v>15.2</v>
      </c>
    </row>
    <row r="307" spans="1:5" ht="16.5" customHeight="1">
      <c r="A307" s="3" t="s">
        <v>358</v>
      </c>
      <c r="B307" s="38" t="s">
        <v>429</v>
      </c>
      <c r="C307" s="1" t="s">
        <v>362</v>
      </c>
      <c r="D307" s="28"/>
      <c r="E307" s="250">
        <f>E308</f>
        <v>15.2</v>
      </c>
    </row>
    <row r="308" spans="1:5" ht="12.75">
      <c r="A308" s="194" t="s">
        <v>137</v>
      </c>
      <c r="B308" s="38" t="s">
        <v>429</v>
      </c>
      <c r="C308" s="1" t="s">
        <v>362</v>
      </c>
      <c r="D308" s="28" t="s">
        <v>136</v>
      </c>
      <c r="E308" s="250">
        <f>'Пр.7 Р.П. ЦС. ВР'!E64</f>
        <v>15.2</v>
      </c>
    </row>
    <row r="309" spans="1:5" ht="12.75">
      <c r="A309" s="31" t="s">
        <v>253</v>
      </c>
      <c r="B309" s="38" t="s">
        <v>19</v>
      </c>
      <c r="C309" s="1"/>
      <c r="D309" s="28"/>
      <c r="E309" s="250">
        <f>E310</f>
        <v>300</v>
      </c>
    </row>
    <row r="310" spans="1:5" ht="25.5">
      <c r="A310" s="31" t="s">
        <v>353</v>
      </c>
      <c r="B310" s="38" t="s">
        <v>19</v>
      </c>
      <c r="C310" s="1" t="s">
        <v>367</v>
      </c>
      <c r="D310" s="28"/>
      <c r="E310" s="250">
        <f>E311</f>
        <v>300</v>
      </c>
    </row>
    <row r="311" spans="1:5" ht="12.75">
      <c r="A311" s="199" t="s">
        <v>127</v>
      </c>
      <c r="B311" s="38" t="s">
        <v>19</v>
      </c>
      <c r="C311" s="1" t="s">
        <v>367</v>
      </c>
      <c r="D311" s="28" t="s">
        <v>126</v>
      </c>
      <c r="E311" s="250">
        <f>'Пр.7 Р.П. ЦС. ВР'!E152</f>
        <v>300</v>
      </c>
    </row>
    <row r="312" spans="1:5" ht="39" hidden="1">
      <c r="A312" s="87" t="s">
        <v>350</v>
      </c>
      <c r="B312" s="38" t="s">
        <v>349</v>
      </c>
      <c r="C312" s="1"/>
      <c r="D312" s="28"/>
      <c r="E312" s="250">
        <f>E313</f>
        <v>0</v>
      </c>
    </row>
    <row r="313" spans="1:5" ht="25.5" hidden="1">
      <c r="A313" s="31" t="s">
        <v>353</v>
      </c>
      <c r="B313" s="38" t="s">
        <v>349</v>
      </c>
      <c r="C313" s="1" t="s">
        <v>367</v>
      </c>
      <c r="D313" s="28"/>
      <c r="E313" s="250">
        <f>E314</f>
        <v>0</v>
      </c>
    </row>
    <row r="314" spans="1:5" ht="12.75" hidden="1">
      <c r="A314" s="197" t="s">
        <v>186</v>
      </c>
      <c r="B314" s="38" t="s">
        <v>349</v>
      </c>
      <c r="C314" s="1" t="s">
        <v>367</v>
      </c>
      <c r="D314" s="28" t="s">
        <v>187</v>
      </c>
      <c r="E314" s="250">
        <f>'Пр.7 Р.П. ЦС. ВР'!E144</f>
        <v>0</v>
      </c>
    </row>
    <row r="315" spans="1:5" ht="25.5">
      <c r="A315" s="87" t="s">
        <v>346</v>
      </c>
      <c r="B315" s="38" t="s">
        <v>12</v>
      </c>
      <c r="C315" s="1"/>
      <c r="D315" s="28"/>
      <c r="E315" s="250">
        <f>E316</f>
        <v>971</v>
      </c>
    </row>
    <row r="316" spans="1:5" ht="25.5">
      <c r="A316" s="31" t="s">
        <v>353</v>
      </c>
      <c r="B316" s="38" t="s">
        <v>12</v>
      </c>
      <c r="C316" s="1" t="s">
        <v>367</v>
      </c>
      <c r="D316" s="28"/>
      <c r="E316" s="250">
        <f>E317+E319</f>
        <v>971</v>
      </c>
    </row>
    <row r="317" spans="1:5" ht="12.75">
      <c r="A317" s="197" t="s">
        <v>119</v>
      </c>
      <c r="B317" s="38" t="s">
        <v>12</v>
      </c>
      <c r="C317" s="1" t="s">
        <v>367</v>
      </c>
      <c r="D317" s="28" t="s">
        <v>118</v>
      </c>
      <c r="E317" s="250">
        <f>'Пр.7 Р.П. ЦС. ВР'!E163</f>
        <v>971</v>
      </c>
    </row>
    <row r="318" spans="1:5" ht="12.75" hidden="1">
      <c r="A318" s="197"/>
      <c r="B318" s="38"/>
      <c r="C318" s="1"/>
      <c r="D318" s="28"/>
      <c r="E318" s="250"/>
    </row>
    <row r="319" spans="1:5" ht="12.75" hidden="1">
      <c r="A319" s="197" t="s">
        <v>347</v>
      </c>
      <c r="B319" s="38" t="s">
        <v>259</v>
      </c>
      <c r="C319" s="1" t="s">
        <v>367</v>
      </c>
      <c r="D319" s="28" t="s">
        <v>155</v>
      </c>
      <c r="E319" s="250">
        <f>'Пр.7 Р.П. ЦС. ВР'!E198</f>
        <v>0</v>
      </c>
    </row>
    <row r="320" spans="1:5" ht="25.5">
      <c r="A320" s="3" t="s">
        <v>261</v>
      </c>
      <c r="B320" s="38" t="s">
        <v>13</v>
      </c>
      <c r="C320" s="1"/>
      <c r="D320" s="28"/>
      <c r="E320" s="250">
        <f>E321</f>
        <v>940</v>
      </c>
    </row>
    <row r="321" spans="1:5" ht="25.5">
      <c r="A321" s="31" t="s">
        <v>353</v>
      </c>
      <c r="B321" s="38" t="s">
        <v>13</v>
      </c>
      <c r="C321" s="1" t="s">
        <v>367</v>
      </c>
      <c r="D321" s="28"/>
      <c r="E321" s="250">
        <f>E322</f>
        <v>940</v>
      </c>
    </row>
    <row r="322" spans="1:5" ht="12.75">
      <c r="A322" s="197" t="s">
        <v>119</v>
      </c>
      <c r="B322" s="38" t="s">
        <v>13</v>
      </c>
      <c r="C322" s="1" t="s">
        <v>367</v>
      </c>
      <c r="D322" s="28" t="s">
        <v>118</v>
      </c>
      <c r="E322" s="250">
        <f>'Пр.7 Р.П. ЦС. ВР'!E166</f>
        <v>940</v>
      </c>
    </row>
    <row r="323" spans="1:5" ht="25.5">
      <c r="A323" s="46" t="s">
        <v>267</v>
      </c>
      <c r="B323" s="38" t="s">
        <v>457</v>
      </c>
      <c r="C323" s="1"/>
      <c r="D323" s="28"/>
      <c r="E323" s="250">
        <f>E324</f>
        <v>3800</v>
      </c>
    </row>
    <row r="324" spans="1:5" ht="25.5">
      <c r="A324" s="31" t="s">
        <v>353</v>
      </c>
      <c r="B324" s="38" t="s">
        <v>457</v>
      </c>
      <c r="C324" s="1" t="s">
        <v>367</v>
      </c>
      <c r="D324" s="28"/>
      <c r="E324" s="250">
        <f>E325</f>
        <v>3800</v>
      </c>
    </row>
    <row r="325" spans="1:5" ht="12.75">
      <c r="A325" s="194" t="s">
        <v>188</v>
      </c>
      <c r="B325" s="38" t="s">
        <v>457</v>
      </c>
      <c r="C325" s="1" t="s">
        <v>367</v>
      </c>
      <c r="D325" s="28" t="s">
        <v>189</v>
      </c>
      <c r="E325" s="250">
        <f>'Пр.7 Р.П. ЦС. ВР'!E244</f>
        <v>3800</v>
      </c>
    </row>
    <row r="326" spans="1:5" ht="25.5">
      <c r="A326" s="42" t="s">
        <v>68</v>
      </c>
      <c r="B326" s="38" t="s">
        <v>458</v>
      </c>
      <c r="C326" s="1"/>
      <c r="D326" s="28"/>
      <c r="E326" s="250">
        <f>E327</f>
        <v>48.079999999999984</v>
      </c>
    </row>
    <row r="327" spans="1:5" ht="15" customHeight="1">
      <c r="A327" s="31" t="s">
        <v>128</v>
      </c>
      <c r="B327" s="38" t="s">
        <v>458</v>
      </c>
      <c r="C327" s="1" t="s">
        <v>125</v>
      </c>
      <c r="D327" s="28"/>
      <c r="E327" s="250">
        <f>E328</f>
        <v>48.079999999999984</v>
      </c>
    </row>
    <row r="328" spans="1:5" ht="12.75">
      <c r="A328" s="194" t="s">
        <v>188</v>
      </c>
      <c r="B328" s="38" t="s">
        <v>458</v>
      </c>
      <c r="C328" s="1" t="s">
        <v>125</v>
      </c>
      <c r="D328" s="28" t="s">
        <v>189</v>
      </c>
      <c r="E328" s="250">
        <f>'Пр.7 Р.П. ЦС. ВР'!E246</f>
        <v>48.079999999999984</v>
      </c>
    </row>
    <row r="329" spans="1:5" ht="25.5">
      <c r="A329" s="42" t="s">
        <v>268</v>
      </c>
      <c r="B329" s="38" t="s">
        <v>459</v>
      </c>
      <c r="C329" s="1"/>
      <c r="D329" s="28"/>
      <c r="E329" s="250">
        <f>E330</f>
        <v>300</v>
      </c>
    </row>
    <row r="330" spans="1:5" ht="25.5">
      <c r="A330" s="31" t="s">
        <v>353</v>
      </c>
      <c r="B330" s="38" t="s">
        <v>459</v>
      </c>
      <c r="C330" s="1" t="s">
        <v>367</v>
      </c>
      <c r="D330" s="28"/>
      <c r="E330" s="250">
        <f>E331</f>
        <v>300</v>
      </c>
    </row>
    <row r="331" spans="1:5" ht="12.75">
      <c r="A331" s="194" t="s">
        <v>188</v>
      </c>
      <c r="B331" s="38" t="s">
        <v>459</v>
      </c>
      <c r="C331" s="1" t="s">
        <v>367</v>
      </c>
      <c r="D331" s="28" t="s">
        <v>189</v>
      </c>
      <c r="E331" s="250">
        <f>'Пр.7 Р.П. ЦС. ВР'!E248</f>
        <v>300</v>
      </c>
    </row>
    <row r="332" spans="1:5" ht="25.5" hidden="1">
      <c r="A332" s="42" t="s">
        <v>341</v>
      </c>
      <c r="B332" s="38" t="s">
        <v>337</v>
      </c>
      <c r="C332" s="1"/>
      <c r="D332" s="28"/>
      <c r="E332" s="250">
        <f>E333</f>
        <v>0</v>
      </c>
    </row>
    <row r="333" spans="1:5" ht="25.5" hidden="1">
      <c r="A333" s="33" t="s">
        <v>132</v>
      </c>
      <c r="B333" s="38" t="s">
        <v>337</v>
      </c>
      <c r="C333" s="1" t="s">
        <v>152</v>
      </c>
      <c r="D333" s="28"/>
      <c r="E333" s="250">
        <f>E334</f>
        <v>0</v>
      </c>
    </row>
    <row r="334" spans="1:5" ht="12.75" hidden="1">
      <c r="A334" s="194" t="s">
        <v>188</v>
      </c>
      <c r="B334" s="38" t="s">
        <v>337</v>
      </c>
      <c r="C334" s="1" t="s">
        <v>152</v>
      </c>
      <c r="D334" s="28" t="s">
        <v>189</v>
      </c>
      <c r="E334" s="250"/>
    </row>
    <row r="335" spans="1:5" ht="25.5" hidden="1">
      <c r="A335" s="3" t="s">
        <v>298</v>
      </c>
      <c r="B335" s="43" t="s">
        <v>296</v>
      </c>
      <c r="C335" s="1"/>
      <c r="D335" s="28"/>
      <c r="E335" s="250">
        <f>E336</f>
        <v>0</v>
      </c>
    </row>
    <row r="336" spans="1:5" ht="25.5" hidden="1">
      <c r="A336" s="42" t="s">
        <v>121</v>
      </c>
      <c r="B336" s="43" t="s">
        <v>296</v>
      </c>
      <c r="C336" s="1" t="s">
        <v>120</v>
      </c>
      <c r="D336" s="28"/>
      <c r="E336" s="250">
        <f>E337</f>
        <v>0</v>
      </c>
    </row>
    <row r="337" spans="1:5" ht="12.75" hidden="1">
      <c r="A337" s="197" t="s">
        <v>119</v>
      </c>
      <c r="B337" s="43" t="s">
        <v>296</v>
      </c>
      <c r="C337" s="1" t="s">
        <v>120</v>
      </c>
      <c r="D337" s="28" t="s">
        <v>118</v>
      </c>
      <c r="E337" s="250">
        <f>'Пр.7 Р.П. ЦС. ВР'!E168</f>
        <v>0</v>
      </c>
    </row>
    <row r="338" spans="1:5" ht="25.5" hidden="1">
      <c r="A338" s="39" t="s">
        <v>308</v>
      </c>
      <c r="B338" s="36" t="s">
        <v>296</v>
      </c>
      <c r="C338" s="1"/>
      <c r="D338" s="28"/>
      <c r="E338" s="250">
        <f>E339</f>
        <v>0</v>
      </c>
    </row>
    <row r="339" spans="1:5" ht="25.5" hidden="1">
      <c r="A339" s="33" t="s">
        <v>132</v>
      </c>
      <c r="B339" s="36" t="s">
        <v>296</v>
      </c>
      <c r="C339" s="1" t="s">
        <v>152</v>
      </c>
      <c r="D339" s="28"/>
      <c r="E339" s="250">
        <f>E340</f>
        <v>0</v>
      </c>
    </row>
    <row r="340" spans="1:5" ht="12.75" hidden="1">
      <c r="A340" s="194" t="s">
        <v>137</v>
      </c>
      <c r="B340" s="36" t="s">
        <v>296</v>
      </c>
      <c r="C340" s="1" t="s">
        <v>152</v>
      </c>
      <c r="D340" s="28" t="s">
        <v>136</v>
      </c>
      <c r="E340" s="250">
        <f>'Пр.7 Р.П. ЦС. ВР'!E66</f>
        <v>0</v>
      </c>
    </row>
    <row r="341" spans="1:5" ht="12.75" hidden="1">
      <c r="A341" s="31" t="s">
        <v>312</v>
      </c>
      <c r="B341" s="1" t="s">
        <v>311</v>
      </c>
      <c r="C341" s="1"/>
      <c r="D341" s="28"/>
      <c r="E341" s="250">
        <f>E342</f>
        <v>0</v>
      </c>
    </row>
    <row r="342" spans="1:5" ht="25.5" hidden="1">
      <c r="A342" s="33" t="s">
        <v>132</v>
      </c>
      <c r="B342" s="1" t="s">
        <v>311</v>
      </c>
      <c r="C342" s="1" t="s">
        <v>152</v>
      </c>
      <c r="D342" s="28"/>
      <c r="E342" s="250">
        <f>E343</f>
        <v>0</v>
      </c>
    </row>
    <row r="343" spans="1:5" ht="12.75" hidden="1">
      <c r="A343" s="33" t="s">
        <v>116</v>
      </c>
      <c r="B343" s="1" t="s">
        <v>311</v>
      </c>
      <c r="C343" s="1" t="s">
        <v>152</v>
      </c>
      <c r="D343" s="28" t="s">
        <v>115</v>
      </c>
      <c r="E343" s="250">
        <f>'Пр.7 Р.П. ЦС. ВР'!E359</f>
        <v>0</v>
      </c>
    </row>
    <row r="344" spans="1:5" ht="25.5">
      <c r="A344" s="156" t="s">
        <v>340</v>
      </c>
      <c r="B344" s="38" t="s">
        <v>1</v>
      </c>
      <c r="C344" s="1"/>
      <c r="D344" s="28"/>
      <c r="E344" s="250">
        <f>E345</f>
        <v>1439.4243600000002</v>
      </c>
    </row>
    <row r="345" spans="1:5" ht="25.5">
      <c r="A345" s="31" t="s">
        <v>353</v>
      </c>
      <c r="B345" s="38" t="s">
        <v>1</v>
      </c>
      <c r="C345" s="1" t="s">
        <v>367</v>
      </c>
      <c r="D345" s="28"/>
      <c r="E345" s="250">
        <f>E346</f>
        <v>1439.4243600000002</v>
      </c>
    </row>
    <row r="346" spans="1:5" ht="12.75">
      <c r="A346" s="194" t="s">
        <v>156</v>
      </c>
      <c r="B346" s="38" t="s">
        <v>1</v>
      </c>
      <c r="C346" s="1" t="s">
        <v>367</v>
      </c>
      <c r="D346" s="28" t="s">
        <v>155</v>
      </c>
      <c r="E346" s="250">
        <f>'Пр.7 Р.П. ЦС. ВР'!E203</f>
        <v>1439.4243600000002</v>
      </c>
    </row>
    <row r="347" spans="1:5" ht="25.5" hidden="1">
      <c r="A347" s="42" t="s">
        <v>381</v>
      </c>
      <c r="B347" s="38" t="s">
        <v>382</v>
      </c>
      <c r="C347" s="1"/>
      <c r="D347" s="28"/>
      <c r="E347" s="250">
        <f>E348</f>
        <v>0</v>
      </c>
    </row>
    <row r="348" spans="1:5" ht="25.5" hidden="1">
      <c r="A348" s="31" t="s">
        <v>353</v>
      </c>
      <c r="B348" s="38" t="s">
        <v>382</v>
      </c>
      <c r="C348" s="1" t="s">
        <v>367</v>
      </c>
      <c r="D348" s="28"/>
      <c r="E348" s="250">
        <f>E349</f>
        <v>0</v>
      </c>
    </row>
    <row r="349" spans="1:5" ht="12.75" hidden="1">
      <c r="A349" s="194" t="s">
        <v>188</v>
      </c>
      <c r="B349" s="38" t="s">
        <v>382</v>
      </c>
      <c r="C349" s="1" t="s">
        <v>367</v>
      </c>
      <c r="D349" s="28" t="s">
        <v>189</v>
      </c>
      <c r="E349" s="250">
        <f>'Пр.7 Р.П. ЦС. ВР'!E254</f>
        <v>0</v>
      </c>
    </row>
    <row r="350" spans="1:5" ht="39" hidden="1">
      <c r="A350" s="200" t="s">
        <v>397</v>
      </c>
      <c r="B350" s="38" t="s">
        <v>442</v>
      </c>
      <c r="C350" s="1"/>
      <c r="D350" s="28"/>
      <c r="E350" s="250">
        <f>E351</f>
        <v>0</v>
      </c>
    </row>
    <row r="351" spans="1:5" ht="15.75" customHeight="1" hidden="1">
      <c r="A351" s="31" t="s">
        <v>354</v>
      </c>
      <c r="B351" s="38" t="s">
        <v>442</v>
      </c>
      <c r="C351" s="1" t="s">
        <v>367</v>
      </c>
      <c r="D351" s="28"/>
      <c r="E351" s="250">
        <f>E352</f>
        <v>0</v>
      </c>
    </row>
    <row r="352" spans="1:5" ht="12.75" hidden="1">
      <c r="A352" s="201" t="s">
        <v>162</v>
      </c>
      <c r="B352" s="38" t="s">
        <v>442</v>
      </c>
      <c r="C352" s="1" t="s">
        <v>367</v>
      </c>
      <c r="D352" s="28" t="s">
        <v>161</v>
      </c>
      <c r="E352" s="250">
        <f>'Пр.7 Р.П. ЦС. ВР'!E376</f>
        <v>0</v>
      </c>
    </row>
    <row r="353" spans="1:5" ht="25.5">
      <c r="A353" s="33" t="s">
        <v>239</v>
      </c>
      <c r="B353" s="38" t="s">
        <v>425</v>
      </c>
      <c r="C353" s="1"/>
      <c r="D353" s="28"/>
      <c r="E353" s="250">
        <f>E354</f>
        <v>400</v>
      </c>
    </row>
    <row r="354" spans="1:5" ht="12.75">
      <c r="A354" s="33" t="s">
        <v>201</v>
      </c>
      <c r="B354" s="38" t="s">
        <v>425</v>
      </c>
      <c r="C354" s="1" t="s">
        <v>286</v>
      </c>
      <c r="D354" s="28"/>
      <c r="E354" s="250">
        <f>E355</f>
        <v>400</v>
      </c>
    </row>
    <row r="355" spans="1:5" ht="12.75">
      <c r="A355" s="202" t="s">
        <v>174</v>
      </c>
      <c r="B355" s="38" t="s">
        <v>425</v>
      </c>
      <c r="C355" s="1" t="s">
        <v>286</v>
      </c>
      <c r="D355" s="28" t="s">
        <v>165</v>
      </c>
      <c r="E355" s="250">
        <f>'Пр.7 Р.П. ЦС. ВР'!E49</f>
        <v>400</v>
      </c>
    </row>
    <row r="356" spans="1:5" ht="39">
      <c r="A356" s="46" t="s">
        <v>256</v>
      </c>
      <c r="B356" s="36" t="s">
        <v>29</v>
      </c>
      <c r="C356" s="1"/>
      <c r="D356" s="28"/>
      <c r="E356" s="250">
        <f>E357+E360+E361</f>
        <v>431.62</v>
      </c>
    </row>
    <row r="357" spans="1:5" ht="12.75">
      <c r="A357" s="39" t="s">
        <v>355</v>
      </c>
      <c r="B357" s="36" t="s">
        <v>29</v>
      </c>
      <c r="C357" s="1" t="s">
        <v>356</v>
      </c>
      <c r="D357" s="28"/>
      <c r="E357" s="250">
        <f>E358</f>
        <v>426.17</v>
      </c>
    </row>
    <row r="358" spans="1:5" ht="12.75">
      <c r="A358" s="193" t="s">
        <v>214</v>
      </c>
      <c r="B358" s="36" t="s">
        <v>29</v>
      </c>
      <c r="C358" s="1" t="s">
        <v>356</v>
      </c>
      <c r="D358" s="28" t="s">
        <v>215</v>
      </c>
      <c r="E358" s="250">
        <f>'Пр.7 Р.П. ЦС. ВР'!E94</f>
        <v>426.17</v>
      </c>
    </row>
    <row r="359" spans="1:5" s="26" customFormat="1" ht="12.75" hidden="1">
      <c r="A359" s="33" t="s">
        <v>203</v>
      </c>
      <c r="B359" s="36" t="s">
        <v>255</v>
      </c>
      <c r="C359" s="1" t="s">
        <v>168</v>
      </c>
      <c r="D359" s="28"/>
      <c r="E359" s="250">
        <f>E360</f>
        <v>0</v>
      </c>
    </row>
    <row r="360" spans="1:5" s="26" customFormat="1" ht="12.75" hidden="1">
      <c r="A360" s="193" t="s">
        <v>214</v>
      </c>
      <c r="B360" s="36" t="s">
        <v>255</v>
      </c>
      <c r="C360" s="1" t="s">
        <v>168</v>
      </c>
      <c r="D360" s="28" t="s">
        <v>215</v>
      </c>
      <c r="E360" s="250">
        <f>'Пр.7 Р.П. ЦС. ВР'!E95</f>
        <v>0</v>
      </c>
    </row>
    <row r="361" spans="1:5" ht="25.5">
      <c r="A361" s="31" t="s">
        <v>353</v>
      </c>
      <c r="B361" s="36" t="s">
        <v>29</v>
      </c>
      <c r="C361" s="1" t="s">
        <v>367</v>
      </c>
      <c r="D361" s="28"/>
      <c r="E361" s="250">
        <f>E362</f>
        <v>5.45</v>
      </c>
    </row>
    <row r="362" spans="1:5" ht="12.75">
      <c r="A362" s="193" t="s">
        <v>214</v>
      </c>
      <c r="B362" s="36" t="s">
        <v>29</v>
      </c>
      <c r="C362" s="1" t="s">
        <v>367</v>
      </c>
      <c r="D362" s="28" t="s">
        <v>215</v>
      </c>
      <c r="E362" s="250">
        <f>'Пр.7 Р.П. ЦС. ВР'!E96</f>
        <v>5.45</v>
      </c>
    </row>
    <row r="363" spans="1:5" ht="12.75" hidden="1">
      <c r="A363" s="31" t="s">
        <v>312</v>
      </c>
      <c r="B363" s="1" t="s">
        <v>315</v>
      </c>
      <c r="C363" s="1"/>
      <c r="D363" s="28"/>
      <c r="E363" s="250">
        <f>E364</f>
        <v>0</v>
      </c>
    </row>
    <row r="364" spans="1:5" ht="25.5" hidden="1">
      <c r="A364" s="33" t="s">
        <v>132</v>
      </c>
      <c r="B364" s="1" t="s">
        <v>315</v>
      </c>
      <c r="C364" s="1" t="s">
        <v>152</v>
      </c>
      <c r="D364" s="28"/>
      <c r="E364" s="250">
        <f>E365</f>
        <v>0</v>
      </c>
    </row>
    <row r="365" spans="1:5" ht="12.75" hidden="1">
      <c r="A365" s="33" t="s">
        <v>116</v>
      </c>
      <c r="B365" s="1" t="s">
        <v>315</v>
      </c>
      <c r="C365" s="1" t="s">
        <v>152</v>
      </c>
      <c r="D365" s="28" t="s">
        <v>115</v>
      </c>
      <c r="E365" s="250">
        <f>'Пр.7 Р.П. ЦС. ВР'!E361</f>
        <v>0</v>
      </c>
    </row>
    <row r="366" spans="1:5" ht="39" hidden="1">
      <c r="A366" s="33" t="s">
        <v>345</v>
      </c>
      <c r="B366" s="1" t="s">
        <v>336</v>
      </c>
      <c r="C366" s="1"/>
      <c r="D366" s="28"/>
      <c r="E366" s="250">
        <f>E367</f>
        <v>0</v>
      </c>
    </row>
    <row r="367" spans="1:5" ht="25.5" hidden="1">
      <c r="A367" s="33" t="s">
        <v>132</v>
      </c>
      <c r="B367" s="1" t="s">
        <v>336</v>
      </c>
      <c r="C367" s="1" t="s">
        <v>152</v>
      </c>
      <c r="D367" s="28"/>
      <c r="E367" s="250">
        <f>E368+E369</f>
        <v>0</v>
      </c>
    </row>
    <row r="368" spans="1:5" ht="12.75" hidden="1">
      <c r="A368" s="33" t="s">
        <v>188</v>
      </c>
      <c r="B368" s="1" t="s">
        <v>336</v>
      </c>
      <c r="C368" s="1" t="s">
        <v>152</v>
      </c>
      <c r="D368" s="28" t="s">
        <v>189</v>
      </c>
      <c r="E368" s="250">
        <f>'Пр.7 Р.П. ЦС. ВР'!E250</f>
        <v>0</v>
      </c>
    </row>
    <row r="369" spans="1:5" ht="12.75" hidden="1">
      <c r="A369" s="33" t="s">
        <v>116</v>
      </c>
      <c r="B369" s="1" t="s">
        <v>336</v>
      </c>
      <c r="C369" s="1" t="s">
        <v>152</v>
      </c>
      <c r="D369" s="28" t="s">
        <v>115</v>
      </c>
      <c r="E369" s="250">
        <f>'Пр.7 Р.П. ЦС. ВР'!E363</f>
        <v>0</v>
      </c>
    </row>
    <row r="370" spans="1:5" ht="39" hidden="1">
      <c r="A370" s="34" t="s">
        <v>153</v>
      </c>
      <c r="B370" s="1" t="s">
        <v>332</v>
      </c>
      <c r="C370" s="1"/>
      <c r="D370" s="28"/>
      <c r="E370" s="250">
        <f>E371+E373</f>
        <v>0</v>
      </c>
    </row>
    <row r="371" spans="1:5" ht="15.75" customHeight="1" hidden="1">
      <c r="A371" s="163" t="s">
        <v>357</v>
      </c>
      <c r="B371" s="1" t="s">
        <v>332</v>
      </c>
      <c r="C371" s="1" t="s">
        <v>361</v>
      </c>
      <c r="D371" s="28"/>
      <c r="E371" s="250">
        <f>E372</f>
        <v>0</v>
      </c>
    </row>
    <row r="372" spans="1:5" ht="12.75" hidden="1">
      <c r="A372" s="46" t="s">
        <v>114</v>
      </c>
      <c r="B372" s="1" t="s">
        <v>332</v>
      </c>
      <c r="C372" s="1" t="s">
        <v>361</v>
      </c>
      <c r="D372" s="28" t="s">
        <v>113</v>
      </c>
      <c r="E372" s="250">
        <f>'Пр.7 Р.П. ЦС. ВР'!E294</f>
        <v>0</v>
      </c>
    </row>
    <row r="373" spans="1:5" ht="39" hidden="1">
      <c r="A373" s="34" t="s">
        <v>153</v>
      </c>
      <c r="B373" s="1" t="s">
        <v>332</v>
      </c>
      <c r="C373" s="1" t="s">
        <v>364</v>
      </c>
      <c r="D373" s="28"/>
      <c r="E373" s="250">
        <f>E374</f>
        <v>0</v>
      </c>
    </row>
    <row r="374" spans="1:5" ht="12.75" hidden="1">
      <c r="A374" s="46" t="s">
        <v>114</v>
      </c>
      <c r="B374" s="1" t="s">
        <v>332</v>
      </c>
      <c r="C374" s="1" t="s">
        <v>364</v>
      </c>
      <c r="D374" s="28" t="s">
        <v>113</v>
      </c>
      <c r="E374" s="250">
        <f>'Пр.7 Р.П. ЦС. ВР'!E295</f>
        <v>0</v>
      </c>
    </row>
    <row r="375" spans="1:5" ht="12.75" hidden="1">
      <c r="A375" s="46" t="s">
        <v>331</v>
      </c>
      <c r="B375" s="1" t="s">
        <v>330</v>
      </c>
      <c r="C375" s="1"/>
      <c r="D375" s="28"/>
      <c r="E375" s="250">
        <f>E376</f>
        <v>0</v>
      </c>
    </row>
    <row r="376" spans="1:5" ht="25.5" hidden="1">
      <c r="A376" s="33" t="s">
        <v>132</v>
      </c>
      <c r="B376" s="1" t="s">
        <v>330</v>
      </c>
      <c r="C376" s="1" t="s">
        <v>152</v>
      </c>
      <c r="D376" s="28"/>
      <c r="E376" s="250">
        <f>E377</f>
        <v>0</v>
      </c>
    </row>
    <row r="377" spans="1:5" ht="12.75" hidden="1">
      <c r="A377" s="46" t="s">
        <v>114</v>
      </c>
      <c r="B377" s="1" t="s">
        <v>330</v>
      </c>
      <c r="C377" s="1" t="s">
        <v>152</v>
      </c>
      <c r="D377" s="28" t="s">
        <v>113</v>
      </c>
      <c r="E377" s="250">
        <f>'Пр.7 Р.П. ЦС. ВР'!E297</f>
        <v>0</v>
      </c>
    </row>
    <row r="378" spans="1:5" ht="12.75" hidden="1">
      <c r="A378" s="156" t="s">
        <v>338</v>
      </c>
      <c r="B378" s="38" t="s">
        <v>339</v>
      </c>
      <c r="C378" s="66"/>
      <c r="D378" s="28"/>
      <c r="E378" s="250">
        <f>E379</f>
        <v>0</v>
      </c>
    </row>
    <row r="379" spans="1:5" ht="12.75" hidden="1">
      <c r="A379" s="156" t="s">
        <v>338</v>
      </c>
      <c r="B379" s="38" t="s">
        <v>339</v>
      </c>
      <c r="C379" s="66" t="s">
        <v>152</v>
      </c>
      <c r="D379" s="28"/>
      <c r="E379" s="250">
        <f>E380</f>
        <v>0</v>
      </c>
    </row>
    <row r="380" spans="1:5" ht="12.75" hidden="1">
      <c r="A380" s="33" t="s">
        <v>156</v>
      </c>
      <c r="B380" s="38" t="s">
        <v>339</v>
      </c>
      <c r="C380" s="66" t="s">
        <v>152</v>
      </c>
      <c r="D380" s="28" t="s">
        <v>155</v>
      </c>
      <c r="E380" s="250">
        <f>'Пр.7 Р.П. ЦС. ВР'!E205</f>
        <v>0</v>
      </c>
    </row>
    <row r="381" spans="1:5" ht="25.5" hidden="1">
      <c r="A381" s="33" t="s">
        <v>310</v>
      </c>
      <c r="B381" s="36" t="s">
        <v>309</v>
      </c>
      <c r="C381" s="1"/>
      <c r="D381" s="28"/>
      <c r="E381" s="250">
        <f>E382</f>
        <v>0</v>
      </c>
    </row>
    <row r="382" spans="1:5" ht="25.5" hidden="1">
      <c r="A382" s="33" t="s">
        <v>132</v>
      </c>
      <c r="B382" s="36" t="s">
        <v>309</v>
      </c>
      <c r="C382" s="28" t="s">
        <v>152</v>
      </c>
      <c r="D382" s="28"/>
      <c r="E382" s="250">
        <f>E383</f>
        <v>0</v>
      </c>
    </row>
    <row r="383" spans="1:5" ht="12.75" hidden="1">
      <c r="A383" s="194" t="s">
        <v>137</v>
      </c>
      <c r="B383" s="36" t="s">
        <v>309</v>
      </c>
      <c r="C383" s="28" t="s">
        <v>152</v>
      </c>
      <c r="D383" s="28" t="s">
        <v>136</v>
      </c>
      <c r="E383" s="250">
        <f>'Пр.7 Р.П. ЦС. ВР'!E68</f>
        <v>0</v>
      </c>
    </row>
    <row r="384" spans="1:5" ht="12.75" hidden="1">
      <c r="A384" s="31" t="s">
        <v>305</v>
      </c>
      <c r="B384" s="1" t="s">
        <v>304</v>
      </c>
      <c r="C384" s="1"/>
      <c r="D384" s="28"/>
      <c r="E384" s="250">
        <f>E385</f>
        <v>0</v>
      </c>
    </row>
    <row r="385" spans="1:5" ht="14.25" customHeight="1" hidden="1">
      <c r="A385" s="3" t="s">
        <v>363</v>
      </c>
      <c r="B385" s="1" t="s">
        <v>304</v>
      </c>
      <c r="C385" s="1" t="s">
        <v>364</v>
      </c>
      <c r="D385" s="28"/>
      <c r="E385" s="250">
        <f>E386</f>
        <v>0</v>
      </c>
    </row>
    <row r="386" spans="1:5" ht="12.75" hidden="1">
      <c r="A386" s="46" t="s">
        <v>114</v>
      </c>
      <c r="B386" s="1" t="s">
        <v>304</v>
      </c>
      <c r="C386" s="1" t="s">
        <v>364</v>
      </c>
      <c r="D386" s="28" t="s">
        <v>113</v>
      </c>
      <c r="E386" s="250">
        <f>'Пр.7 Р.П. ЦС. ВР'!E299</f>
        <v>0</v>
      </c>
    </row>
    <row r="387" spans="1:5" ht="12.75" hidden="1">
      <c r="A387" s="33" t="s">
        <v>307</v>
      </c>
      <c r="B387" s="43" t="s">
        <v>306</v>
      </c>
      <c r="C387" s="1"/>
      <c r="D387" s="28"/>
      <c r="E387" s="250">
        <f>E388</f>
        <v>0</v>
      </c>
    </row>
    <row r="388" spans="1:5" ht="15" customHeight="1" hidden="1">
      <c r="A388" s="31" t="s">
        <v>354</v>
      </c>
      <c r="B388" s="43" t="s">
        <v>306</v>
      </c>
      <c r="C388" s="1" t="s">
        <v>367</v>
      </c>
      <c r="D388" s="28"/>
      <c r="E388" s="250">
        <f>E389</f>
        <v>0</v>
      </c>
    </row>
    <row r="389" spans="1:5" ht="12.75" hidden="1">
      <c r="A389" s="52" t="s">
        <v>186</v>
      </c>
      <c r="B389" s="43" t="s">
        <v>306</v>
      </c>
      <c r="C389" s="44">
        <v>240</v>
      </c>
      <c r="D389" s="28" t="s">
        <v>187</v>
      </c>
      <c r="E389" s="250">
        <f>'Пр.7 Р.П. ЦС. ВР'!E146</f>
        <v>0</v>
      </c>
    </row>
    <row r="390" spans="1:5" ht="12.75" hidden="1">
      <c r="A390" s="33" t="s">
        <v>405</v>
      </c>
      <c r="B390" s="1" t="s">
        <v>403</v>
      </c>
      <c r="C390" s="44"/>
      <c r="D390" s="28"/>
      <c r="E390" s="250">
        <f>E391</f>
        <v>0</v>
      </c>
    </row>
    <row r="391" spans="1:5" ht="15.75" customHeight="1" hidden="1">
      <c r="A391" s="31" t="s">
        <v>354</v>
      </c>
      <c r="B391" s="1" t="s">
        <v>403</v>
      </c>
      <c r="C391" s="44">
        <v>240</v>
      </c>
      <c r="D391" s="28"/>
      <c r="E391" s="250">
        <f>E392</f>
        <v>0</v>
      </c>
    </row>
    <row r="392" spans="1:5" ht="12.75" hidden="1">
      <c r="A392" s="33" t="s">
        <v>156</v>
      </c>
      <c r="B392" s="1" t="s">
        <v>403</v>
      </c>
      <c r="C392" s="44">
        <v>240</v>
      </c>
      <c r="D392" s="28" t="s">
        <v>155</v>
      </c>
      <c r="E392" s="250">
        <f>'Пр.7 Р.П. ЦС. ВР'!E207</f>
        <v>0</v>
      </c>
    </row>
    <row r="393" spans="1:5" ht="12.75">
      <c r="A393" s="268" t="s">
        <v>112</v>
      </c>
      <c r="B393" s="269"/>
      <c r="C393" s="269"/>
      <c r="D393" s="270"/>
      <c r="E393" s="252">
        <f>E12+E60+E81+E110+E153+E181+E211+E219+E251+E273+E225+E231+E239+E245</f>
        <v>202515.26709</v>
      </c>
    </row>
    <row r="394" ht="12.75">
      <c r="E394" s="253">
        <f>E393-'Пр.7 Р.П. ЦС. ВР'!E377</f>
        <v>0</v>
      </c>
    </row>
    <row r="395" ht="12.75">
      <c r="E395" s="253"/>
    </row>
    <row r="398" ht="12.75">
      <c r="E398" s="253"/>
    </row>
    <row r="404" spans="1:5" s="154" customFormat="1" ht="12.75">
      <c r="A404" s="113"/>
      <c r="B404" s="151"/>
      <c r="C404" s="152"/>
      <c r="D404" s="153"/>
      <c r="E404" s="254"/>
    </row>
  </sheetData>
  <sheetProtection/>
  <mergeCells count="4">
    <mergeCell ref="A8:E8"/>
    <mergeCell ref="A393:D393"/>
    <mergeCell ref="B3:E3"/>
    <mergeCell ref="D4:E4"/>
  </mergeCells>
  <printOptions/>
  <pageMargins left="0.5118110236220472" right="0" top="0" bottom="0" header="0" footer="0"/>
  <pageSetup fitToHeight="50"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0000"/>
  </sheetPr>
  <dimension ref="A1:T387"/>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8.57421875" style="207"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0.421875" style="131" customWidth="1"/>
    <col min="20" max="20" width="8.8515625" style="131" customWidth="1"/>
    <col min="21" max="16384" width="8.8515625" style="18" customWidth="1"/>
  </cols>
  <sheetData>
    <row r="1" ht="12.75">
      <c r="E1" s="204" t="s">
        <v>148</v>
      </c>
    </row>
    <row r="2" ht="12.75">
      <c r="E2" s="204" t="s">
        <v>147</v>
      </c>
    </row>
    <row r="3" ht="12.75">
      <c r="E3" s="205" t="s">
        <v>211</v>
      </c>
    </row>
    <row r="4" ht="12.75">
      <c r="E4" s="205" t="s">
        <v>108</v>
      </c>
    </row>
    <row r="5" ht="12.75">
      <c r="E5" s="204" t="s">
        <v>278</v>
      </c>
    </row>
    <row r="6" ht="12.75">
      <c r="E6" s="206"/>
    </row>
    <row r="7" spans="1:20" s="111" customFormat="1" ht="47.25" customHeight="1">
      <c r="A7" s="273" t="s">
        <v>55</v>
      </c>
      <c r="B7" s="273"/>
      <c r="C7" s="273"/>
      <c r="D7" s="273"/>
      <c r="E7" s="273"/>
      <c r="G7" s="132"/>
      <c r="S7" s="132"/>
      <c r="T7" s="132"/>
    </row>
    <row r="8" ht="9" customHeight="1"/>
    <row r="9" spans="1:20" s="22" customFormat="1" ht="25.5">
      <c r="A9" s="20" t="s">
        <v>146</v>
      </c>
      <c r="B9" s="20" t="s">
        <v>143</v>
      </c>
      <c r="C9" s="21" t="s">
        <v>145</v>
      </c>
      <c r="D9" s="21" t="s">
        <v>144</v>
      </c>
      <c r="E9" s="189" t="s">
        <v>142</v>
      </c>
      <c r="G9" s="133"/>
      <c r="S9" s="133"/>
      <c r="T9" s="133"/>
    </row>
    <row r="10" spans="1:20" s="19" customFormat="1" ht="12.75">
      <c r="A10" s="23"/>
      <c r="B10" s="20"/>
      <c r="C10" s="21"/>
      <c r="D10" s="21"/>
      <c r="E10" s="189"/>
      <c r="G10" s="134"/>
      <c r="S10" s="134"/>
      <c r="T10" s="134"/>
    </row>
    <row r="11" spans="1:20" s="101" customFormat="1" ht="15">
      <c r="A11" s="88" t="s">
        <v>171</v>
      </c>
      <c r="B11" s="90" t="s">
        <v>170</v>
      </c>
      <c r="C11" s="89"/>
      <c r="D11" s="89"/>
      <c r="E11" s="208">
        <f>E12+E18+E33+E44+E50+E38</f>
        <v>23130.213</v>
      </c>
      <c r="G11" s="135"/>
      <c r="S11" s="135"/>
      <c r="T11" s="135"/>
    </row>
    <row r="12" spans="1:20" s="101" customFormat="1" ht="42.75">
      <c r="A12" s="94" t="s">
        <v>139</v>
      </c>
      <c r="B12" s="93" t="s">
        <v>138</v>
      </c>
      <c r="C12" s="109"/>
      <c r="D12" s="109"/>
      <c r="E12" s="209">
        <f>E13</f>
        <v>50</v>
      </c>
      <c r="G12" s="135"/>
      <c r="S12" s="135"/>
      <c r="T12" s="135"/>
    </row>
    <row r="13" spans="1:20" s="29" customFormat="1" ht="19.5" customHeight="1">
      <c r="A13" s="23" t="s">
        <v>238</v>
      </c>
      <c r="B13" s="41" t="s">
        <v>138</v>
      </c>
      <c r="C13" s="40" t="s">
        <v>413</v>
      </c>
      <c r="D13" s="40"/>
      <c r="E13" s="210">
        <f>E14</f>
        <v>50</v>
      </c>
      <c r="G13" s="136"/>
      <c r="S13" s="136"/>
      <c r="T13" s="136"/>
    </row>
    <row r="14" spans="1:20" s="29" customFormat="1" ht="25.5">
      <c r="A14" s="25" t="s">
        <v>140</v>
      </c>
      <c r="B14" s="41" t="s">
        <v>138</v>
      </c>
      <c r="C14" s="21" t="s">
        <v>414</v>
      </c>
      <c r="D14" s="21"/>
      <c r="E14" s="189">
        <f>E16</f>
        <v>50</v>
      </c>
      <c r="G14" s="136"/>
      <c r="S14" s="136"/>
      <c r="T14" s="136"/>
    </row>
    <row r="15" spans="1:20" s="29" customFormat="1" ht="25.5">
      <c r="A15" s="25" t="s">
        <v>166</v>
      </c>
      <c r="B15" s="37" t="s">
        <v>138</v>
      </c>
      <c r="C15" s="36" t="s">
        <v>419</v>
      </c>
      <c r="D15" s="21"/>
      <c r="E15" s="189">
        <f>E16</f>
        <v>50</v>
      </c>
      <c r="G15" s="136"/>
      <c r="S15" s="136"/>
      <c r="T15" s="136"/>
    </row>
    <row r="16" spans="1:5" ht="38.25">
      <c r="A16" s="39" t="s">
        <v>124</v>
      </c>
      <c r="B16" s="37" t="s">
        <v>138</v>
      </c>
      <c r="C16" s="36" t="s">
        <v>415</v>
      </c>
      <c r="D16" s="36"/>
      <c r="E16" s="211">
        <f>E17</f>
        <v>50</v>
      </c>
    </row>
    <row r="17" spans="1:5" ht="28.5" customHeight="1">
      <c r="A17" s="31" t="s">
        <v>354</v>
      </c>
      <c r="B17" s="37" t="s">
        <v>138</v>
      </c>
      <c r="C17" s="36" t="s">
        <v>415</v>
      </c>
      <c r="D17" s="36">
        <v>240</v>
      </c>
      <c r="E17" s="211">
        <v>50</v>
      </c>
    </row>
    <row r="18" spans="1:20" s="110" customFormat="1" ht="57">
      <c r="A18" s="88" t="s">
        <v>131</v>
      </c>
      <c r="B18" s="90" t="s">
        <v>130</v>
      </c>
      <c r="C18" s="89"/>
      <c r="D18" s="89"/>
      <c r="E18" s="208">
        <f>E19</f>
        <v>12474.108</v>
      </c>
      <c r="G18" s="137"/>
      <c r="S18" s="137"/>
      <c r="T18" s="137"/>
    </row>
    <row r="19" spans="1:19" ht="25.5">
      <c r="A19" s="23" t="s">
        <v>238</v>
      </c>
      <c r="B19" s="20" t="s">
        <v>130</v>
      </c>
      <c r="C19" s="40" t="s">
        <v>413</v>
      </c>
      <c r="D19" s="40"/>
      <c r="E19" s="210">
        <f>E20+E24</f>
        <v>12474.108</v>
      </c>
      <c r="S19" s="136"/>
    </row>
    <row r="20" spans="1:19" ht="32.25" customHeight="1">
      <c r="A20" s="25" t="s">
        <v>141</v>
      </c>
      <c r="B20" s="20" t="s">
        <v>130</v>
      </c>
      <c r="C20" s="21" t="s">
        <v>417</v>
      </c>
      <c r="D20" s="21"/>
      <c r="E20" s="189">
        <f>E22</f>
        <v>1586</v>
      </c>
      <c r="S20" s="136"/>
    </row>
    <row r="21" spans="1:19" ht="25.5">
      <c r="A21" s="25" t="s">
        <v>166</v>
      </c>
      <c r="B21" s="20" t="s">
        <v>130</v>
      </c>
      <c r="C21" s="21" t="s">
        <v>416</v>
      </c>
      <c r="D21" s="21"/>
      <c r="E21" s="189">
        <f>E22</f>
        <v>1586</v>
      </c>
      <c r="S21" s="136"/>
    </row>
    <row r="22" spans="1:5" ht="39" customHeight="1">
      <c r="A22" s="33" t="s">
        <v>122</v>
      </c>
      <c r="B22" s="28" t="s">
        <v>130</v>
      </c>
      <c r="C22" s="36" t="s">
        <v>418</v>
      </c>
      <c r="D22" s="36"/>
      <c r="E22" s="211">
        <f>E23</f>
        <v>1586</v>
      </c>
    </row>
    <row r="23" spans="1:5" ht="25.5">
      <c r="A23" s="39" t="s">
        <v>355</v>
      </c>
      <c r="B23" s="28" t="s">
        <v>130</v>
      </c>
      <c r="C23" s="36" t="s">
        <v>418</v>
      </c>
      <c r="D23" s="36">
        <v>120</v>
      </c>
      <c r="E23" s="211">
        <f>1182+354+50</f>
        <v>1586</v>
      </c>
    </row>
    <row r="24" spans="1:5" ht="25.5">
      <c r="A24" s="25" t="s">
        <v>140</v>
      </c>
      <c r="B24" s="20" t="s">
        <v>130</v>
      </c>
      <c r="C24" s="21" t="s">
        <v>414</v>
      </c>
      <c r="D24" s="21"/>
      <c r="E24" s="189">
        <f>E26+E28</f>
        <v>10888.108</v>
      </c>
    </row>
    <row r="25" spans="1:5" ht="25.5">
      <c r="A25" s="25" t="s">
        <v>166</v>
      </c>
      <c r="B25" s="20" t="s">
        <v>130</v>
      </c>
      <c r="C25" s="21" t="s">
        <v>419</v>
      </c>
      <c r="D25" s="21"/>
      <c r="E25" s="189">
        <f>E26</f>
        <v>7546.226</v>
      </c>
    </row>
    <row r="26" spans="1:5" ht="38.25">
      <c r="A26" s="33" t="s">
        <v>123</v>
      </c>
      <c r="B26" s="28" t="s">
        <v>130</v>
      </c>
      <c r="C26" s="36" t="s">
        <v>420</v>
      </c>
      <c r="D26" s="36"/>
      <c r="E26" s="211">
        <f>E27</f>
        <v>7546.226</v>
      </c>
    </row>
    <row r="27" spans="1:15" ht="25.5">
      <c r="A27" s="39" t="s">
        <v>355</v>
      </c>
      <c r="B27" s="28" t="s">
        <v>130</v>
      </c>
      <c r="C27" s="36" t="s">
        <v>420</v>
      </c>
      <c r="D27" s="36">
        <v>120</v>
      </c>
      <c r="E27" s="211">
        <f>7221.226+325</f>
        <v>7546.226</v>
      </c>
      <c r="O27" s="112"/>
    </row>
    <row r="28" spans="1:15" ht="26.25" customHeight="1">
      <c r="A28" s="39" t="s">
        <v>124</v>
      </c>
      <c r="B28" s="28" t="s">
        <v>130</v>
      </c>
      <c r="C28" s="36" t="s">
        <v>415</v>
      </c>
      <c r="D28" s="36"/>
      <c r="E28" s="211">
        <f>E29+E31+E32+E30</f>
        <v>3341.882</v>
      </c>
      <c r="O28" s="157"/>
    </row>
    <row r="29" spans="1:5" ht="12.75" hidden="1">
      <c r="A29" s="39" t="s">
        <v>355</v>
      </c>
      <c r="B29" s="28" t="s">
        <v>130</v>
      </c>
      <c r="C29" s="36" t="s">
        <v>134</v>
      </c>
      <c r="D29" s="36">
        <v>120</v>
      </c>
      <c r="E29" s="211"/>
    </row>
    <row r="30" spans="1:6" ht="25.5" hidden="1">
      <c r="A30" s="34" t="s">
        <v>133</v>
      </c>
      <c r="B30" s="28" t="s">
        <v>130</v>
      </c>
      <c r="C30" s="36" t="s">
        <v>134</v>
      </c>
      <c r="D30" s="36">
        <v>242</v>
      </c>
      <c r="E30" s="211">
        <v>0</v>
      </c>
      <c r="F30" s="112"/>
    </row>
    <row r="31" spans="1:15" ht="30" customHeight="1">
      <c r="A31" s="31" t="s">
        <v>354</v>
      </c>
      <c r="B31" s="28" t="s">
        <v>130</v>
      </c>
      <c r="C31" s="36" t="s">
        <v>415</v>
      </c>
      <c r="D31" s="36">
        <v>240</v>
      </c>
      <c r="E31" s="211">
        <f>0.393*8664-50-20-13.07</f>
        <v>3321.882</v>
      </c>
      <c r="O31" s="158"/>
    </row>
    <row r="32" spans="1:5" ht="15.75" customHeight="1">
      <c r="A32" s="163" t="s">
        <v>358</v>
      </c>
      <c r="B32" s="28" t="s">
        <v>130</v>
      </c>
      <c r="C32" s="36" t="s">
        <v>415</v>
      </c>
      <c r="D32" s="36">
        <v>850</v>
      </c>
      <c r="E32" s="211">
        <v>20</v>
      </c>
    </row>
    <row r="33" spans="1:20" s="105" customFormat="1" ht="18.75" customHeight="1" hidden="1">
      <c r="A33" s="94" t="s">
        <v>221</v>
      </c>
      <c r="B33" s="91" t="s">
        <v>216</v>
      </c>
      <c r="C33" s="106"/>
      <c r="D33" s="106"/>
      <c r="E33" s="208">
        <f>E34</f>
        <v>0</v>
      </c>
      <c r="G33" s="139"/>
      <c r="O33" s="159"/>
      <c r="S33" s="139"/>
      <c r="T33" s="139"/>
    </row>
    <row r="34" spans="1:20" s="63" customFormat="1" ht="12.75" hidden="1">
      <c r="A34" s="23" t="s">
        <v>199</v>
      </c>
      <c r="B34" s="65" t="s">
        <v>216</v>
      </c>
      <c r="C34" s="40" t="s">
        <v>109</v>
      </c>
      <c r="D34" s="40"/>
      <c r="E34" s="210">
        <f>E35</f>
        <v>0</v>
      </c>
      <c r="G34" s="140"/>
      <c r="O34" s="29"/>
      <c r="S34" s="140"/>
      <c r="T34" s="140"/>
    </row>
    <row r="35" spans="1:20" s="63" customFormat="1" ht="12.75" hidden="1">
      <c r="A35" s="23" t="s">
        <v>238</v>
      </c>
      <c r="B35" s="65" t="s">
        <v>216</v>
      </c>
      <c r="C35" s="21" t="s">
        <v>222</v>
      </c>
      <c r="D35" s="21"/>
      <c r="E35" s="189">
        <f>E36</f>
        <v>0</v>
      </c>
      <c r="G35" s="140"/>
      <c r="O35" s="29"/>
      <c r="S35" s="140"/>
      <c r="T35" s="140"/>
    </row>
    <row r="36" spans="1:20" s="29" customFormat="1" ht="25.5" hidden="1">
      <c r="A36" s="39" t="s">
        <v>124</v>
      </c>
      <c r="B36" s="66" t="s">
        <v>216</v>
      </c>
      <c r="C36" s="36" t="s">
        <v>237</v>
      </c>
      <c r="D36" s="36"/>
      <c r="E36" s="211">
        <f>E37</f>
        <v>0</v>
      </c>
      <c r="G36" s="136"/>
      <c r="S36" s="136"/>
      <c r="T36" s="136"/>
    </row>
    <row r="37" spans="1:20" s="29" customFormat="1" ht="25.5" hidden="1">
      <c r="A37" s="39" t="s">
        <v>132</v>
      </c>
      <c r="B37" s="66" t="s">
        <v>216</v>
      </c>
      <c r="C37" s="36" t="s">
        <v>237</v>
      </c>
      <c r="D37" s="36">
        <v>244</v>
      </c>
      <c r="E37" s="211"/>
      <c r="G37" s="136"/>
      <c r="S37" s="136"/>
      <c r="T37" s="136"/>
    </row>
    <row r="38" spans="1:20" s="105" customFormat="1" ht="30.75" customHeight="1">
      <c r="A38" s="169" t="s">
        <v>375</v>
      </c>
      <c r="B38" s="90" t="s">
        <v>374</v>
      </c>
      <c r="C38" s="95"/>
      <c r="D38" s="98"/>
      <c r="E38" s="212">
        <f>E39</f>
        <v>50.5</v>
      </c>
      <c r="G38" s="139"/>
      <c r="O38" s="159"/>
      <c r="S38" s="139"/>
      <c r="T38" s="139"/>
    </row>
    <row r="39" spans="1:20" s="26" customFormat="1" ht="25.5">
      <c r="A39" s="23" t="s">
        <v>199</v>
      </c>
      <c r="B39" s="20" t="s">
        <v>374</v>
      </c>
      <c r="C39" s="60" t="s">
        <v>413</v>
      </c>
      <c r="D39" s="60"/>
      <c r="E39" s="189">
        <f>E40</f>
        <v>50.5</v>
      </c>
      <c r="G39" s="138"/>
      <c r="O39" s="62"/>
      <c r="S39" s="138"/>
      <c r="T39" s="138"/>
    </row>
    <row r="40" spans="1:20" s="26" customFormat="1" ht="25.5">
      <c r="A40" s="25" t="s">
        <v>166</v>
      </c>
      <c r="B40" s="20" t="s">
        <v>374</v>
      </c>
      <c r="C40" s="61" t="s">
        <v>414</v>
      </c>
      <c r="D40" s="61"/>
      <c r="E40" s="189">
        <f>E42</f>
        <v>50.5</v>
      </c>
      <c r="G40" s="138"/>
      <c r="O40" s="62"/>
      <c r="S40" s="138"/>
      <c r="T40" s="138"/>
    </row>
    <row r="41" spans="1:20" s="26" customFormat="1" ht="25.5">
      <c r="A41" s="25" t="s">
        <v>166</v>
      </c>
      <c r="B41" s="20" t="s">
        <v>374</v>
      </c>
      <c r="C41" s="61" t="s">
        <v>424</v>
      </c>
      <c r="D41" s="61"/>
      <c r="E41" s="189">
        <f>E42</f>
        <v>50.5</v>
      </c>
      <c r="G41" s="138"/>
      <c r="O41" s="62"/>
      <c r="S41" s="138"/>
      <c r="T41" s="138"/>
    </row>
    <row r="42" spans="1:20" s="29" customFormat="1" ht="25.5">
      <c r="A42" s="33" t="s">
        <v>376</v>
      </c>
      <c r="B42" s="28" t="s">
        <v>374</v>
      </c>
      <c r="C42" s="36" t="s">
        <v>424</v>
      </c>
      <c r="D42" s="36"/>
      <c r="E42" s="211">
        <f>E43</f>
        <v>50.5</v>
      </c>
      <c r="G42" s="136"/>
      <c r="S42" s="136"/>
      <c r="T42" s="136"/>
    </row>
    <row r="43" spans="1:20" s="29" customFormat="1" ht="15" customHeight="1">
      <c r="A43" s="163" t="s">
        <v>377</v>
      </c>
      <c r="B43" s="28" t="s">
        <v>374</v>
      </c>
      <c r="C43" s="36" t="s">
        <v>424</v>
      </c>
      <c r="D43" s="36">
        <v>540</v>
      </c>
      <c r="E43" s="211">
        <v>50.5</v>
      </c>
      <c r="G43" s="136"/>
      <c r="S43" s="136"/>
      <c r="T43" s="136"/>
    </row>
    <row r="44" spans="1:20" s="105" customFormat="1" ht="15">
      <c r="A44" s="107" t="s">
        <v>206</v>
      </c>
      <c r="B44" s="90" t="s">
        <v>165</v>
      </c>
      <c r="C44" s="95"/>
      <c r="D44" s="98"/>
      <c r="E44" s="212">
        <f>E45</f>
        <v>400</v>
      </c>
      <c r="G44" s="139"/>
      <c r="O44" s="159"/>
      <c r="S44" s="139"/>
      <c r="T44" s="139"/>
    </row>
    <row r="45" spans="1:20" s="26" customFormat="1" ht="25.5">
      <c r="A45" s="23" t="s">
        <v>199</v>
      </c>
      <c r="B45" s="20" t="s">
        <v>165</v>
      </c>
      <c r="C45" s="60" t="s">
        <v>423</v>
      </c>
      <c r="D45" s="60"/>
      <c r="E45" s="189">
        <f>E46</f>
        <v>400</v>
      </c>
      <c r="G45" s="138"/>
      <c r="O45" s="62"/>
      <c r="S45" s="138"/>
      <c r="T45" s="138"/>
    </row>
    <row r="46" spans="1:20" s="26" customFormat="1" ht="25.5">
      <c r="A46" s="25" t="s">
        <v>166</v>
      </c>
      <c r="B46" s="20" t="s">
        <v>165</v>
      </c>
      <c r="C46" s="61" t="s">
        <v>422</v>
      </c>
      <c r="D46" s="61"/>
      <c r="E46" s="189">
        <f>E48</f>
        <v>400</v>
      </c>
      <c r="G46" s="138"/>
      <c r="O46" s="62"/>
      <c r="S46" s="138"/>
      <c r="T46" s="138"/>
    </row>
    <row r="47" spans="1:20" s="26" customFormat="1" ht="25.5">
      <c r="A47" s="25" t="s">
        <v>166</v>
      </c>
      <c r="B47" s="20" t="s">
        <v>165</v>
      </c>
      <c r="C47" s="21" t="s">
        <v>421</v>
      </c>
      <c r="D47" s="61"/>
      <c r="E47" s="189">
        <f>E48</f>
        <v>400</v>
      </c>
      <c r="G47" s="138"/>
      <c r="O47" s="62"/>
      <c r="S47" s="138"/>
      <c r="T47" s="138"/>
    </row>
    <row r="48" spans="1:20" s="29" customFormat="1" ht="38.25">
      <c r="A48" s="33" t="s">
        <v>239</v>
      </c>
      <c r="B48" s="28" t="s">
        <v>165</v>
      </c>
      <c r="C48" s="36" t="s">
        <v>425</v>
      </c>
      <c r="D48" s="36"/>
      <c r="E48" s="211">
        <f>E49</f>
        <v>400</v>
      </c>
      <c r="G48" s="136"/>
      <c r="S48" s="136"/>
      <c r="T48" s="136"/>
    </row>
    <row r="49" spans="1:20" s="29" customFormat="1" ht="25.5">
      <c r="A49" s="33" t="s">
        <v>201</v>
      </c>
      <c r="B49" s="28" t="s">
        <v>165</v>
      </c>
      <c r="C49" s="36" t="s">
        <v>425</v>
      </c>
      <c r="D49" s="36">
        <v>870</v>
      </c>
      <c r="E49" s="211">
        <v>400</v>
      </c>
      <c r="G49" s="136"/>
      <c r="S49" s="136"/>
      <c r="T49" s="136"/>
    </row>
    <row r="50" spans="1:20" s="110" customFormat="1" ht="15">
      <c r="A50" s="88" t="s">
        <v>137</v>
      </c>
      <c r="B50" s="90" t="s">
        <v>136</v>
      </c>
      <c r="C50" s="89"/>
      <c r="D50" s="89"/>
      <c r="E50" s="208">
        <f>E51+E69+E83+E78</f>
        <v>10155.605</v>
      </c>
      <c r="G50" s="137"/>
      <c r="S50" s="137"/>
      <c r="T50" s="137"/>
    </row>
    <row r="51" spans="1:20" s="59" customFormat="1" ht="25.5">
      <c r="A51" s="23" t="s">
        <v>199</v>
      </c>
      <c r="B51" s="65" t="s">
        <v>136</v>
      </c>
      <c r="C51" s="40" t="s">
        <v>423</v>
      </c>
      <c r="D51" s="40"/>
      <c r="E51" s="210">
        <f>E52</f>
        <v>8531.98</v>
      </c>
      <c r="G51" s="141"/>
      <c r="O51" s="18"/>
      <c r="S51" s="141"/>
      <c r="T51" s="141"/>
    </row>
    <row r="52" spans="1:20" s="59" customFormat="1" ht="25.5">
      <c r="A52" s="25" t="s">
        <v>166</v>
      </c>
      <c r="B52" s="65" t="s">
        <v>136</v>
      </c>
      <c r="C52" s="21" t="s">
        <v>422</v>
      </c>
      <c r="D52" s="21"/>
      <c r="E52" s="189">
        <f>E54+E59+E61+E63+E65+E67</f>
        <v>8531.98</v>
      </c>
      <c r="G52" s="141"/>
      <c r="O52" s="18"/>
      <c r="S52" s="141"/>
      <c r="T52" s="141"/>
    </row>
    <row r="53" spans="1:20" s="59" customFormat="1" ht="25.5">
      <c r="A53" s="25" t="s">
        <v>166</v>
      </c>
      <c r="B53" s="65" t="s">
        <v>136</v>
      </c>
      <c r="C53" s="21" t="s">
        <v>421</v>
      </c>
      <c r="D53" s="21"/>
      <c r="E53" s="189">
        <f>E54+E59+E63</f>
        <v>7731.98</v>
      </c>
      <c r="G53" s="141"/>
      <c r="O53" s="18"/>
      <c r="S53" s="141"/>
      <c r="T53" s="141"/>
    </row>
    <row r="54" spans="1:20" s="19" customFormat="1" ht="38.25">
      <c r="A54" s="46" t="s">
        <v>202</v>
      </c>
      <c r="B54" s="37" t="s">
        <v>136</v>
      </c>
      <c r="C54" s="36" t="s">
        <v>426</v>
      </c>
      <c r="D54" s="36"/>
      <c r="E54" s="211">
        <f>E55+E57+E58+E56</f>
        <v>7416.78</v>
      </c>
      <c r="G54" s="134"/>
      <c r="S54" s="134"/>
      <c r="T54" s="228"/>
    </row>
    <row r="55" spans="1:20" s="64" customFormat="1" ht="18" customHeight="1">
      <c r="A55" s="163" t="s">
        <v>357</v>
      </c>
      <c r="B55" s="37" t="s">
        <v>136</v>
      </c>
      <c r="C55" s="36" t="s">
        <v>426</v>
      </c>
      <c r="D55" s="36">
        <v>110</v>
      </c>
      <c r="E55" s="211">
        <f>5840+1763.68-1376.85+6</f>
        <v>6232.83</v>
      </c>
      <c r="G55" s="142"/>
      <c r="S55" s="142"/>
      <c r="T55" s="142"/>
    </row>
    <row r="56" spans="1:20" s="26" customFormat="1" ht="22.5" customHeight="1" hidden="1">
      <c r="A56" s="33" t="s">
        <v>203</v>
      </c>
      <c r="B56" s="37" t="s">
        <v>136</v>
      </c>
      <c r="C56" s="36" t="s">
        <v>164</v>
      </c>
      <c r="D56" s="36">
        <v>112</v>
      </c>
      <c r="E56" s="211"/>
      <c r="G56" s="138"/>
      <c r="O56" s="62"/>
      <c r="S56" s="138"/>
      <c r="T56" s="138"/>
    </row>
    <row r="57" spans="1:20" s="29" customFormat="1" ht="26.25" customHeight="1">
      <c r="A57" s="31" t="s">
        <v>354</v>
      </c>
      <c r="B57" s="37" t="s">
        <v>136</v>
      </c>
      <c r="C57" s="36" t="s">
        <v>426</v>
      </c>
      <c r="D57" s="36">
        <v>240</v>
      </c>
      <c r="E57" s="211">
        <f>54.47+10.9+90+809.04+200+465.2-459.66-6</f>
        <v>1163.9499999999998</v>
      </c>
      <c r="G57" s="136"/>
      <c r="S57" s="136"/>
      <c r="T57" s="136"/>
    </row>
    <row r="58" spans="1:20" s="29" customFormat="1" ht="15" customHeight="1">
      <c r="A58" s="163" t="s">
        <v>358</v>
      </c>
      <c r="B58" s="37" t="s">
        <v>136</v>
      </c>
      <c r="C58" s="36" t="s">
        <v>426</v>
      </c>
      <c r="D58" s="36">
        <v>850</v>
      </c>
      <c r="E58" s="211">
        <f>10+10</f>
        <v>20</v>
      </c>
      <c r="G58" s="136"/>
      <c r="S58" s="136"/>
      <c r="T58" s="136"/>
    </row>
    <row r="59" spans="1:5" ht="38.25">
      <c r="A59" s="33" t="s">
        <v>204</v>
      </c>
      <c r="B59" s="28" t="s">
        <v>136</v>
      </c>
      <c r="C59" s="36" t="s">
        <v>427</v>
      </c>
      <c r="D59" s="36"/>
      <c r="E59" s="211">
        <f>E60</f>
        <v>300</v>
      </c>
    </row>
    <row r="60" spans="1:5" ht="29.25" customHeight="1">
      <c r="A60" s="31" t="s">
        <v>354</v>
      </c>
      <c r="B60" s="28" t="s">
        <v>136</v>
      </c>
      <c r="C60" s="36" t="s">
        <v>427</v>
      </c>
      <c r="D60" s="36">
        <v>240</v>
      </c>
      <c r="E60" s="211">
        <v>300</v>
      </c>
    </row>
    <row r="61" spans="1:20" s="19" customFormat="1" ht="25.5">
      <c r="A61" s="33" t="s">
        <v>205</v>
      </c>
      <c r="B61" s="28" t="s">
        <v>136</v>
      </c>
      <c r="C61" s="36" t="s">
        <v>428</v>
      </c>
      <c r="D61" s="36"/>
      <c r="E61" s="211">
        <f>E62</f>
        <v>800</v>
      </c>
      <c r="G61" s="134"/>
      <c r="S61" s="134"/>
      <c r="T61" s="134"/>
    </row>
    <row r="62" spans="1:20" s="19" customFormat="1" ht="26.25" customHeight="1">
      <c r="A62" s="31" t="s">
        <v>354</v>
      </c>
      <c r="B62" s="28" t="s">
        <v>136</v>
      </c>
      <c r="C62" s="36" t="s">
        <v>428</v>
      </c>
      <c r="D62" s="36">
        <v>240</v>
      </c>
      <c r="E62" s="211">
        <v>800</v>
      </c>
      <c r="G62" s="134"/>
      <c r="S62" s="134"/>
      <c r="T62" s="134"/>
    </row>
    <row r="63" spans="1:5" ht="38.25">
      <c r="A63" s="33" t="s">
        <v>200</v>
      </c>
      <c r="B63" s="66" t="s">
        <v>136</v>
      </c>
      <c r="C63" s="36" t="s">
        <v>429</v>
      </c>
      <c r="D63" s="36"/>
      <c r="E63" s="211">
        <f>E64</f>
        <v>15.2</v>
      </c>
    </row>
    <row r="64" spans="1:5" ht="15.75" customHeight="1">
      <c r="A64" s="163" t="s">
        <v>358</v>
      </c>
      <c r="B64" s="66" t="s">
        <v>136</v>
      </c>
      <c r="C64" s="36" t="s">
        <v>429</v>
      </c>
      <c r="D64" s="36">
        <v>850</v>
      </c>
      <c r="E64" s="211">
        <v>15.2</v>
      </c>
    </row>
    <row r="65" spans="1:7" ht="25.5" hidden="1">
      <c r="A65" s="39" t="s">
        <v>308</v>
      </c>
      <c r="B65" s="28" t="s">
        <v>136</v>
      </c>
      <c r="C65" s="36" t="s">
        <v>296</v>
      </c>
      <c r="D65" s="36"/>
      <c r="E65" s="211">
        <f>E66</f>
        <v>0</v>
      </c>
      <c r="G65" s="18"/>
    </row>
    <row r="66" spans="1:20" s="19" customFormat="1" ht="25.5" hidden="1">
      <c r="A66" s="33" t="s">
        <v>132</v>
      </c>
      <c r="B66" s="28" t="s">
        <v>136</v>
      </c>
      <c r="C66" s="36" t="s">
        <v>296</v>
      </c>
      <c r="D66" s="36">
        <v>244</v>
      </c>
      <c r="E66" s="211"/>
      <c r="S66" s="134"/>
      <c r="T66" s="134"/>
    </row>
    <row r="67" spans="1:20" s="19" customFormat="1" ht="25.5" hidden="1">
      <c r="A67" s="33" t="s">
        <v>310</v>
      </c>
      <c r="B67" s="28" t="s">
        <v>136</v>
      </c>
      <c r="C67" s="36" t="s">
        <v>309</v>
      </c>
      <c r="D67" s="36"/>
      <c r="E67" s="211">
        <f>E68</f>
        <v>0</v>
      </c>
      <c r="S67" s="134"/>
      <c r="T67" s="134"/>
    </row>
    <row r="68" spans="1:20" s="19" customFormat="1" ht="25.5" hidden="1">
      <c r="A68" s="33" t="s">
        <v>132</v>
      </c>
      <c r="B68" s="28" t="s">
        <v>136</v>
      </c>
      <c r="C68" s="36" t="s">
        <v>309</v>
      </c>
      <c r="D68" s="36">
        <v>244</v>
      </c>
      <c r="E68" s="211"/>
      <c r="S68" s="134"/>
      <c r="T68" s="134"/>
    </row>
    <row r="69" spans="1:20" s="29" customFormat="1" ht="38.25">
      <c r="A69" s="23" t="s">
        <v>217</v>
      </c>
      <c r="B69" s="20" t="s">
        <v>136</v>
      </c>
      <c r="C69" s="21" t="s">
        <v>34</v>
      </c>
      <c r="D69" s="21"/>
      <c r="E69" s="189">
        <f>E70</f>
        <v>1110.5549999999998</v>
      </c>
      <c r="G69" s="136"/>
      <c r="S69" s="136"/>
      <c r="T69" s="136"/>
    </row>
    <row r="70" spans="1:20" s="26" customFormat="1" ht="63.75">
      <c r="A70" s="25" t="s">
        <v>218</v>
      </c>
      <c r="B70" s="20" t="s">
        <v>136</v>
      </c>
      <c r="C70" s="21" t="s">
        <v>46</v>
      </c>
      <c r="D70" s="21"/>
      <c r="E70" s="189">
        <f>E75+E72</f>
        <v>1110.5549999999998</v>
      </c>
      <c r="G70" s="138"/>
      <c r="O70" s="62"/>
      <c r="S70" s="138"/>
      <c r="T70" s="138"/>
    </row>
    <row r="71" spans="1:20" s="26" customFormat="1" ht="25.5">
      <c r="A71" s="47" t="s">
        <v>42</v>
      </c>
      <c r="B71" s="20" t="s">
        <v>136</v>
      </c>
      <c r="C71" s="21" t="s">
        <v>43</v>
      </c>
      <c r="D71" s="21"/>
      <c r="E71" s="189">
        <f>E72+E75</f>
        <v>1110.5549999999998</v>
      </c>
      <c r="G71" s="138"/>
      <c r="O71" s="62"/>
      <c r="S71" s="138"/>
      <c r="T71" s="138"/>
    </row>
    <row r="72" spans="1:20" s="29" customFormat="1" ht="78.75" customHeight="1">
      <c r="A72" s="31" t="s">
        <v>220</v>
      </c>
      <c r="B72" s="28" t="s">
        <v>136</v>
      </c>
      <c r="C72" s="1" t="s">
        <v>44</v>
      </c>
      <c r="D72" s="1"/>
      <c r="E72" s="213">
        <f>E73+E74</f>
        <v>549.775</v>
      </c>
      <c r="G72" s="136"/>
      <c r="S72" s="136"/>
      <c r="T72" s="136"/>
    </row>
    <row r="73" spans="1:20" s="29" customFormat="1" ht="25.5">
      <c r="A73" s="39" t="s">
        <v>355</v>
      </c>
      <c r="B73" s="28" t="s">
        <v>136</v>
      </c>
      <c r="C73" s="1" t="s">
        <v>44</v>
      </c>
      <c r="D73" s="1" t="s">
        <v>356</v>
      </c>
      <c r="E73" s="213">
        <v>472.9</v>
      </c>
      <c r="G73" s="136"/>
      <c r="S73" s="136"/>
      <c r="T73" s="136"/>
    </row>
    <row r="74" spans="1:20" s="29" customFormat="1" ht="28.5" customHeight="1">
      <c r="A74" s="31" t="s">
        <v>354</v>
      </c>
      <c r="B74" s="28" t="s">
        <v>136</v>
      </c>
      <c r="C74" s="1" t="s">
        <v>44</v>
      </c>
      <c r="D74" s="36">
        <v>240</v>
      </c>
      <c r="E74" s="213">
        <v>76.875</v>
      </c>
      <c r="G74" s="136"/>
      <c r="S74" s="203"/>
      <c r="T74" s="136"/>
    </row>
    <row r="75" spans="1:20" s="29" customFormat="1" ht="102">
      <c r="A75" s="31" t="s">
        <v>219</v>
      </c>
      <c r="B75" s="28" t="s">
        <v>136</v>
      </c>
      <c r="C75" s="1" t="s">
        <v>45</v>
      </c>
      <c r="D75" s="1"/>
      <c r="E75" s="213">
        <f>E76+E77</f>
        <v>560.78</v>
      </c>
      <c r="G75" s="136"/>
      <c r="S75" s="136"/>
      <c r="T75" s="136"/>
    </row>
    <row r="76" spans="1:20" s="29" customFormat="1" ht="18.75" customHeight="1">
      <c r="A76" s="39" t="s">
        <v>355</v>
      </c>
      <c r="B76" s="28" t="s">
        <v>136</v>
      </c>
      <c r="C76" s="1" t="s">
        <v>45</v>
      </c>
      <c r="D76" s="1" t="s">
        <v>356</v>
      </c>
      <c r="E76" s="213">
        <f>516+25</f>
        <v>541</v>
      </c>
      <c r="G76" s="136"/>
      <c r="S76" s="136"/>
      <c r="T76" s="136"/>
    </row>
    <row r="77" spans="1:20" s="29" customFormat="1" ht="28.5" customHeight="1">
      <c r="A77" s="31" t="s">
        <v>354</v>
      </c>
      <c r="B77" s="28" t="s">
        <v>136</v>
      </c>
      <c r="C77" s="1" t="s">
        <v>45</v>
      </c>
      <c r="D77" s="36">
        <v>240</v>
      </c>
      <c r="E77" s="213">
        <v>19.78</v>
      </c>
      <c r="G77" s="136"/>
      <c r="S77" s="136"/>
      <c r="T77" s="136"/>
    </row>
    <row r="78" spans="1:20" s="29" customFormat="1" ht="51">
      <c r="A78" s="23" t="s">
        <v>105</v>
      </c>
      <c r="B78" s="20" t="s">
        <v>136</v>
      </c>
      <c r="C78" s="21" t="s">
        <v>100</v>
      </c>
      <c r="D78" s="21"/>
      <c r="E78" s="189">
        <f>E79</f>
        <v>13.07</v>
      </c>
      <c r="G78" s="136"/>
      <c r="S78" s="136"/>
      <c r="T78" s="136"/>
    </row>
    <row r="79" spans="1:20" s="26" customFormat="1" ht="72" customHeight="1">
      <c r="A79" s="256" t="s">
        <v>104</v>
      </c>
      <c r="B79" s="20" t="s">
        <v>136</v>
      </c>
      <c r="C79" s="21" t="s">
        <v>101</v>
      </c>
      <c r="D79" s="21"/>
      <c r="E79" s="189">
        <f>E80</f>
        <v>13.07</v>
      </c>
      <c r="G79" s="138"/>
      <c r="O79" s="62"/>
      <c r="S79" s="138"/>
      <c r="T79" s="138"/>
    </row>
    <row r="80" spans="1:20" s="26" customFormat="1" ht="33" customHeight="1">
      <c r="A80" s="47" t="s">
        <v>107</v>
      </c>
      <c r="B80" s="20" t="s">
        <v>136</v>
      </c>
      <c r="C80" s="21" t="s">
        <v>102</v>
      </c>
      <c r="D80" s="21"/>
      <c r="E80" s="189">
        <f>E81</f>
        <v>13.07</v>
      </c>
      <c r="G80" s="138"/>
      <c r="O80" s="62"/>
      <c r="S80" s="138"/>
      <c r="T80" s="138"/>
    </row>
    <row r="81" spans="1:5" ht="25.5">
      <c r="A81" s="52" t="s">
        <v>106</v>
      </c>
      <c r="B81" s="28" t="s">
        <v>136</v>
      </c>
      <c r="C81" s="1" t="s">
        <v>103</v>
      </c>
      <c r="D81" s="54"/>
      <c r="E81" s="190">
        <f>E82</f>
        <v>13.07</v>
      </c>
    </row>
    <row r="82" spans="1:5" ht="30.75" customHeight="1">
      <c r="A82" s="31" t="s">
        <v>354</v>
      </c>
      <c r="B82" s="28" t="s">
        <v>136</v>
      </c>
      <c r="C82" s="1" t="s">
        <v>103</v>
      </c>
      <c r="D82" s="36">
        <v>240</v>
      </c>
      <c r="E82" s="190">
        <v>13.07</v>
      </c>
    </row>
    <row r="83" spans="1:20" s="29" customFormat="1" ht="25.5">
      <c r="A83" s="23" t="s">
        <v>77</v>
      </c>
      <c r="B83" s="20" t="s">
        <v>136</v>
      </c>
      <c r="C83" s="21" t="s">
        <v>75</v>
      </c>
      <c r="D83" s="21"/>
      <c r="E83" s="189">
        <f>E84</f>
        <v>500</v>
      </c>
      <c r="G83" s="136"/>
      <c r="S83" s="136"/>
      <c r="T83" s="136"/>
    </row>
    <row r="84" spans="1:20" s="26" customFormat="1" ht="25.5">
      <c r="A84" s="25" t="s">
        <v>78</v>
      </c>
      <c r="B84" s="20" t="s">
        <v>136</v>
      </c>
      <c r="C84" s="21" t="s">
        <v>76</v>
      </c>
      <c r="D84" s="21"/>
      <c r="E84" s="189">
        <f>E85</f>
        <v>500</v>
      </c>
      <c r="G84" s="138"/>
      <c r="O84" s="62"/>
      <c r="S84" s="138"/>
      <c r="T84" s="138"/>
    </row>
    <row r="85" spans="1:20" s="26" customFormat="1" ht="33" customHeight="1">
      <c r="A85" s="47" t="s">
        <v>79</v>
      </c>
      <c r="B85" s="20" t="s">
        <v>136</v>
      </c>
      <c r="C85" s="21" t="s">
        <v>80</v>
      </c>
      <c r="D85" s="21"/>
      <c r="E85" s="189">
        <f>E86</f>
        <v>500</v>
      </c>
      <c r="G85" s="138"/>
      <c r="O85" s="62"/>
      <c r="S85" s="138"/>
      <c r="T85" s="138"/>
    </row>
    <row r="86" spans="1:5" ht="51">
      <c r="A86" s="52" t="s">
        <v>397</v>
      </c>
      <c r="B86" s="28" t="s">
        <v>136</v>
      </c>
      <c r="C86" s="1" t="s">
        <v>81</v>
      </c>
      <c r="D86" s="54"/>
      <c r="E86" s="190">
        <f>E87</f>
        <v>500</v>
      </c>
    </row>
    <row r="87" spans="1:5" ht="30.75" customHeight="1">
      <c r="A87" s="31" t="s">
        <v>354</v>
      </c>
      <c r="B87" s="28" t="s">
        <v>136</v>
      </c>
      <c r="C87" s="1" t="s">
        <v>81</v>
      </c>
      <c r="D87" s="36">
        <v>240</v>
      </c>
      <c r="E87" s="190">
        <f>100+400</f>
        <v>500</v>
      </c>
    </row>
    <row r="88" spans="1:20" s="92" customFormat="1" ht="15">
      <c r="A88" s="88" t="s">
        <v>254</v>
      </c>
      <c r="B88" s="91" t="s">
        <v>213</v>
      </c>
      <c r="C88" s="89"/>
      <c r="D88" s="89"/>
      <c r="E88" s="208">
        <f>E89</f>
        <v>431.62</v>
      </c>
      <c r="G88" s="143"/>
      <c r="O88" s="101"/>
      <c r="Q88" s="168"/>
      <c r="S88" s="143"/>
      <c r="T88" s="143"/>
    </row>
    <row r="89" spans="1:20" s="101" customFormat="1" ht="15">
      <c r="A89" s="88" t="s">
        <v>214</v>
      </c>
      <c r="B89" s="91" t="s">
        <v>215</v>
      </c>
      <c r="C89" s="89"/>
      <c r="D89" s="89"/>
      <c r="E89" s="208">
        <f>E90</f>
        <v>431.62</v>
      </c>
      <c r="G89" s="135"/>
      <c r="S89" s="135"/>
      <c r="T89" s="135"/>
    </row>
    <row r="90" spans="1:20" s="59" customFormat="1" ht="25.5">
      <c r="A90" s="23" t="s">
        <v>199</v>
      </c>
      <c r="B90" s="65" t="s">
        <v>215</v>
      </c>
      <c r="C90" s="40" t="s">
        <v>423</v>
      </c>
      <c r="D90" s="40"/>
      <c r="E90" s="210">
        <f>E91</f>
        <v>431.62</v>
      </c>
      <c r="G90" s="141"/>
      <c r="O90" s="18"/>
      <c r="S90" s="141"/>
      <c r="T90" s="141"/>
    </row>
    <row r="91" spans="1:20" s="59" customFormat="1" ht="25.5">
      <c r="A91" s="25" t="s">
        <v>166</v>
      </c>
      <c r="B91" s="65" t="s">
        <v>215</v>
      </c>
      <c r="C91" s="21" t="s">
        <v>422</v>
      </c>
      <c r="D91" s="21"/>
      <c r="E91" s="189">
        <f>E93</f>
        <v>431.62</v>
      </c>
      <c r="G91" s="141"/>
      <c r="O91" s="112"/>
      <c r="S91" s="141"/>
      <c r="T91" s="141"/>
    </row>
    <row r="92" spans="1:20" s="59" customFormat="1" ht="25.5">
      <c r="A92" s="25" t="s">
        <v>166</v>
      </c>
      <c r="B92" s="65" t="s">
        <v>215</v>
      </c>
      <c r="C92" s="21" t="s">
        <v>28</v>
      </c>
      <c r="D92" s="21"/>
      <c r="E92" s="189">
        <f>E93</f>
        <v>431.62</v>
      </c>
      <c r="G92" s="141"/>
      <c r="O92" s="112"/>
      <c r="S92" s="141"/>
      <c r="T92" s="141"/>
    </row>
    <row r="93" spans="1:20" s="19" customFormat="1" ht="30" customHeight="1">
      <c r="A93" s="46" t="s">
        <v>291</v>
      </c>
      <c r="B93" s="37" t="s">
        <v>215</v>
      </c>
      <c r="C93" s="36" t="s">
        <v>29</v>
      </c>
      <c r="D93" s="36"/>
      <c r="E93" s="211">
        <f>E94+E95+E96</f>
        <v>431.62</v>
      </c>
      <c r="G93" s="134"/>
      <c r="S93" s="134"/>
      <c r="T93" s="134"/>
    </row>
    <row r="94" spans="1:20" s="64" customFormat="1" ht="25.5">
      <c r="A94" s="39" t="s">
        <v>355</v>
      </c>
      <c r="B94" s="37" t="s">
        <v>215</v>
      </c>
      <c r="C94" s="36" t="s">
        <v>29</v>
      </c>
      <c r="D94" s="36">
        <v>120</v>
      </c>
      <c r="E94" s="211">
        <f>431.62-5.45</f>
        <v>426.17</v>
      </c>
      <c r="G94" s="142"/>
      <c r="S94" s="142"/>
      <c r="T94" s="142"/>
    </row>
    <row r="95" spans="1:20" s="26" customFormat="1" ht="25.5" hidden="1">
      <c r="A95" s="33" t="s">
        <v>203</v>
      </c>
      <c r="B95" s="37" t="s">
        <v>215</v>
      </c>
      <c r="C95" s="36" t="s">
        <v>29</v>
      </c>
      <c r="D95" s="36">
        <v>122</v>
      </c>
      <c r="E95" s="211"/>
      <c r="G95" s="138"/>
      <c r="O95" s="62"/>
      <c r="S95" s="138"/>
      <c r="T95" s="138"/>
    </row>
    <row r="96" spans="1:20" s="29" customFormat="1" ht="30" customHeight="1">
      <c r="A96" s="31" t="s">
        <v>354</v>
      </c>
      <c r="B96" s="37" t="s">
        <v>215</v>
      </c>
      <c r="C96" s="36" t="s">
        <v>29</v>
      </c>
      <c r="D96" s="36">
        <v>240</v>
      </c>
      <c r="E96" s="211">
        <f>5.45</f>
        <v>5.45</v>
      </c>
      <c r="G96" s="136"/>
      <c r="S96" s="136"/>
      <c r="T96" s="136"/>
    </row>
    <row r="97" spans="1:20" s="92" customFormat="1" ht="28.5">
      <c r="A97" s="88" t="s">
        <v>176</v>
      </c>
      <c r="B97" s="91" t="s">
        <v>175</v>
      </c>
      <c r="C97" s="89"/>
      <c r="D97" s="89"/>
      <c r="E97" s="208">
        <f>E98+E104+E110</f>
        <v>823.856</v>
      </c>
      <c r="G97" s="143"/>
      <c r="O97" s="101"/>
      <c r="S97" s="143"/>
      <c r="T97" s="143"/>
    </row>
    <row r="98" spans="1:20" s="101" customFormat="1" ht="42.75">
      <c r="A98" s="88" t="s">
        <v>177</v>
      </c>
      <c r="B98" s="91" t="s">
        <v>158</v>
      </c>
      <c r="C98" s="89"/>
      <c r="D98" s="89"/>
      <c r="E98" s="208">
        <f>E99</f>
        <v>218.62</v>
      </c>
      <c r="G98" s="135"/>
      <c r="S98" s="135"/>
      <c r="T98" s="135"/>
    </row>
    <row r="99" spans="1:20" s="29" customFormat="1" ht="25.5">
      <c r="A99" s="23" t="s">
        <v>241</v>
      </c>
      <c r="B99" s="65" t="s">
        <v>158</v>
      </c>
      <c r="C99" s="21" t="s">
        <v>34</v>
      </c>
      <c r="D99" s="21"/>
      <c r="E99" s="189">
        <f>E100</f>
        <v>218.62</v>
      </c>
      <c r="G99" s="136"/>
      <c r="S99" s="136"/>
      <c r="T99" s="136"/>
    </row>
    <row r="100" spans="1:20" s="26" customFormat="1" ht="51">
      <c r="A100" s="25" t="s">
        <v>242</v>
      </c>
      <c r="B100" s="65" t="s">
        <v>158</v>
      </c>
      <c r="C100" s="21" t="s">
        <v>40</v>
      </c>
      <c r="D100" s="21"/>
      <c r="E100" s="189">
        <f>E102</f>
        <v>218.62</v>
      </c>
      <c r="G100" s="138"/>
      <c r="O100" s="62"/>
      <c r="S100" s="138"/>
      <c r="T100" s="138"/>
    </row>
    <row r="101" spans="1:20" s="26" customFormat="1" ht="25.5">
      <c r="A101" s="47" t="s">
        <v>39</v>
      </c>
      <c r="B101" s="65" t="s">
        <v>158</v>
      </c>
      <c r="C101" s="21" t="s">
        <v>40</v>
      </c>
      <c r="D101" s="21"/>
      <c r="E101" s="189">
        <f>E102</f>
        <v>218.62</v>
      </c>
      <c r="G101" s="138"/>
      <c r="O101" s="62"/>
      <c r="S101" s="138"/>
      <c r="T101" s="138"/>
    </row>
    <row r="102" spans="1:20" s="29" customFormat="1" ht="89.25">
      <c r="A102" s="31" t="s">
        <v>243</v>
      </c>
      <c r="B102" s="66" t="s">
        <v>158</v>
      </c>
      <c r="C102" s="1" t="s">
        <v>41</v>
      </c>
      <c r="D102" s="1"/>
      <c r="E102" s="213">
        <f>E103</f>
        <v>218.62</v>
      </c>
      <c r="G102" s="136"/>
      <c r="S102" s="136"/>
      <c r="T102" s="136"/>
    </row>
    <row r="103" spans="1:20" s="29" customFormat="1" ht="26.25" customHeight="1">
      <c r="A103" s="31" t="s">
        <v>354</v>
      </c>
      <c r="B103" s="66" t="s">
        <v>158</v>
      </c>
      <c r="C103" s="1" t="s">
        <v>41</v>
      </c>
      <c r="D103" s="36">
        <v>240</v>
      </c>
      <c r="E103" s="213">
        <v>218.62</v>
      </c>
      <c r="G103" s="136"/>
      <c r="S103" s="136"/>
      <c r="T103" s="136"/>
    </row>
    <row r="104" spans="1:20" s="99" customFormat="1" ht="15">
      <c r="A104" s="96" t="s">
        <v>192</v>
      </c>
      <c r="B104" s="95" t="s">
        <v>193</v>
      </c>
      <c r="C104" s="97"/>
      <c r="D104" s="98"/>
      <c r="E104" s="214">
        <f>E105</f>
        <v>62.236</v>
      </c>
      <c r="G104" s="144"/>
      <c r="O104" s="102"/>
      <c r="S104" s="144"/>
      <c r="T104" s="144"/>
    </row>
    <row r="105" spans="1:20" s="29" customFormat="1" ht="25.5">
      <c r="A105" s="23" t="s">
        <v>241</v>
      </c>
      <c r="B105" s="65" t="s">
        <v>193</v>
      </c>
      <c r="C105" s="21" t="s">
        <v>34</v>
      </c>
      <c r="D105" s="21"/>
      <c r="E105" s="189">
        <f>E108</f>
        <v>62.236</v>
      </c>
      <c r="G105" s="136"/>
      <c r="S105" s="136"/>
      <c r="T105" s="136"/>
    </row>
    <row r="106" spans="1:20" s="29" customFormat="1" ht="38.25">
      <c r="A106" s="23" t="s">
        <v>281</v>
      </c>
      <c r="B106" s="118" t="s">
        <v>193</v>
      </c>
      <c r="C106" s="119" t="s">
        <v>38</v>
      </c>
      <c r="D106" s="21"/>
      <c r="E106" s="189">
        <f>E108</f>
        <v>62.236</v>
      </c>
      <c r="G106" s="136"/>
      <c r="S106" s="136"/>
      <c r="T106" s="136"/>
    </row>
    <row r="107" spans="1:20" s="29" customFormat="1" ht="25.5">
      <c r="A107" s="47" t="s">
        <v>35</v>
      </c>
      <c r="B107" s="118" t="s">
        <v>193</v>
      </c>
      <c r="C107" s="119" t="s">
        <v>37</v>
      </c>
      <c r="D107" s="21"/>
      <c r="E107" s="189">
        <f>E108</f>
        <v>62.236</v>
      </c>
      <c r="G107" s="136"/>
      <c r="S107" s="136"/>
      <c r="T107" s="136"/>
    </row>
    <row r="108" spans="1:5" ht="51">
      <c r="A108" s="52" t="s">
        <v>244</v>
      </c>
      <c r="B108" s="45" t="s">
        <v>193</v>
      </c>
      <c r="C108" s="117" t="s">
        <v>36</v>
      </c>
      <c r="D108" s="55"/>
      <c r="E108" s="190">
        <f>E109</f>
        <v>62.236</v>
      </c>
    </row>
    <row r="109" spans="1:5" ht="25.5" customHeight="1">
      <c r="A109" s="31" t="s">
        <v>354</v>
      </c>
      <c r="B109" s="45" t="s">
        <v>193</v>
      </c>
      <c r="C109" s="117" t="s">
        <v>36</v>
      </c>
      <c r="D109" s="36">
        <v>240</v>
      </c>
      <c r="E109" s="190">
        <v>62.236</v>
      </c>
    </row>
    <row r="110" spans="1:20" s="92" customFormat="1" ht="28.5">
      <c r="A110" s="94" t="s">
        <v>190</v>
      </c>
      <c r="B110" s="95" t="s">
        <v>191</v>
      </c>
      <c r="C110" s="89"/>
      <c r="D110" s="89"/>
      <c r="E110" s="208">
        <f>E111</f>
        <v>543</v>
      </c>
      <c r="G110" s="143"/>
      <c r="O110" s="101"/>
      <c r="S110" s="143"/>
      <c r="T110" s="143"/>
    </row>
    <row r="111" spans="1:20" s="29" customFormat="1" ht="25.5">
      <c r="A111" s="23" t="s">
        <v>241</v>
      </c>
      <c r="B111" s="65" t="s">
        <v>191</v>
      </c>
      <c r="C111" s="21" t="s">
        <v>34</v>
      </c>
      <c r="D111" s="21"/>
      <c r="E111" s="189">
        <f>E112</f>
        <v>543</v>
      </c>
      <c r="G111" s="136"/>
      <c r="S111" s="136"/>
      <c r="T111" s="136"/>
    </row>
    <row r="112" spans="1:20" s="26" customFormat="1" ht="51">
      <c r="A112" s="47" t="s">
        <v>245</v>
      </c>
      <c r="B112" s="48" t="s">
        <v>191</v>
      </c>
      <c r="C112" s="57" t="s">
        <v>33</v>
      </c>
      <c r="D112" s="56"/>
      <c r="E112" s="215">
        <f>E114</f>
        <v>543</v>
      </c>
      <c r="G112" s="138"/>
      <c r="O112" s="62"/>
      <c r="S112" s="138"/>
      <c r="T112" s="138"/>
    </row>
    <row r="113" spans="1:20" s="26" customFormat="1" ht="25.5">
      <c r="A113" s="47" t="s">
        <v>30</v>
      </c>
      <c r="B113" s="48" t="s">
        <v>191</v>
      </c>
      <c r="C113" s="57" t="s">
        <v>31</v>
      </c>
      <c r="D113" s="56"/>
      <c r="E113" s="215">
        <f>E114</f>
        <v>543</v>
      </c>
      <c r="G113" s="138"/>
      <c r="O113" s="62"/>
      <c r="S113" s="138"/>
      <c r="T113" s="138"/>
    </row>
    <row r="114" spans="1:20" s="62" customFormat="1" ht="63.75">
      <c r="A114" s="52" t="s">
        <v>344</v>
      </c>
      <c r="B114" s="45" t="s">
        <v>191</v>
      </c>
      <c r="C114" s="49" t="s">
        <v>32</v>
      </c>
      <c r="D114" s="56"/>
      <c r="E114" s="190">
        <f>E115</f>
        <v>543</v>
      </c>
      <c r="G114" s="145"/>
      <c r="S114" s="145"/>
      <c r="T114" s="145"/>
    </row>
    <row r="115" spans="1:20" s="62" customFormat="1" ht="25.5">
      <c r="A115" s="33" t="s">
        <v>132</v>
      </c>
      <c r="B115" s="45" t="s">
        <v>191</v>
      </c>
      <c r="C115" s="49" t="s">
        <v>32</v>
      </c>
      <c r="D115" s="44">
        <v>244</v>
      </c>
      <c r="E115" s="190">
        <v>543</v>
      </c>
      <c r="G115" s="145"/>
      <c r="S115" s="145"/>
      <c r="T115" s="145"/>
    </row>
    <row r="116" spans="1:20" s="92" customFormat="1" ht="15">
      <c r="A116" s="88" t="s">
        <v>179</v>
      </c>
      <c r="B116" s="91" t="s">
        <v>178</v>
      </c>
      <c r="C116" s="89"/>
      <c r="D116" s="89"/>
      <c r="E116" s="216">
        <f>E117+E147</f>
        <v>3436.7200000000003</v>
      </c>
      <c r="G116" s="143"/>
      <c r="O116" s="101"/>
      <c r="S116" s="143"/>
      <c r="T116" s="143"/>
    </row>
    <row r="117" spans="1:20" s="101" customFormat="1" ht="15">
      <c r="A117" s="96" t="s">
        <v>186</v>
      </c>
      <c r="B117" s="95" t="s">
        <v>187</v>
      </c>
      <c r="C117" s="97"/>
      <c r="D117" s="115"/>
      <c r="E117" s="217">
        <f>E118+E142</f>
        <v>3116.7200000000003</v>
      </c>
      <c r="G117" s="135"/>
      <c r="S117" s="135"/>
      <c r="T117" s="135"/>
    </row>
    <row r="118" spans="1:18" ht="25.5">
      <c r="A118" s="47" t="s">
        <v>246</v>
      </c>
      <c r="B118" s="48" t="s">
        <v>187</v>
      </c>
      <c r="C118" s="51" t="s">
        <v>58</v>
      </c>
      <c r="D118" s="54"/>
      <c r="E118" s="215">
        <f>E119+E133</f>
        <v>3116.7200000000003</v>
      </c>
      <c r="R118" s="162"/>
    </row>
    <row r="119" spans="1:20" s="59" customFormat="1" ht="51">
      <c r="A119" s="47" t="s">
        <v>247</v>
      </c>
      <c r="B119" s="48" t="s">
        <v>187</v>
      </c>
      <c r="C119" s="51" t="s">
        <v>22</v>
      </c>
      <c r="D119" s="53"/>
      <c r="E119" s="215">
        <f>E120</f>
        <v>2616.7200000000003</v>
      </c>
      <c r="G119" s="141"/>
      <c r="O119" s="18"/>
      <c r="S119" s="141"/>
      <c r="T119" s="141"/>
    </row>
    <row r="120" spans="1:20" s="59" customFormat="1" ht="38.25">
      <c r="A120" s="47" t="s">
        <v>60</v>
      </c>
      <c r="B120" s="48" t="s">
        <v>187</v>
      </c>
      <c r="C120" s="51" t="s">
        <v>23</v>
      </c>
      <c r="D120" s="53"/>
      <c r="E120" s="215">
        <f>E121+E123+E131</f>
        <v>2616.7200000000003</v>
      </c>
      <c r="G120" s="141"/>
      <c r="O120" s="18"/>
      <c r="S120" s="141"/>
      <c r="T120" s="141"/>
    </row>
    <row r="121" spans="1:20" s="59" customFormat="1" ht="25.5">
      <c r="A121" s="52" t="s">
        <v>61</v>
      </c>
      <c r="B121" s="45" t="s">
        <v>187</v>
      </c>
      <c r="C121" s="43" t="s">
        <v>20</v>
      </c>
      <c r="D121" s="53"/>
      <c r="E121" s="190">
        <v>930.2</v>
      </c>
      <c r="G121" s="141"/>
      <c r="O121" s="18"/>
      <c r="S121" s="141"/>
      <c r="T121" s="141"/>
    </row>
    <row r="122" spans="1:20" s="26" customFormat="1" ht="30" customHeight="1">
      <c r="A122" s="31" t="s">
        <v>354</v>
      </c>
      <c r="B122" s="45" t="s">
        <v>187</v>
      </c>
      <c r="C122" s="43" t="s">
        <v>20</v>
      </c>
      <c r="D122" s="44">
        <v>240</v>
      </c>
      <c r="E122" s="190">
        <v>930.2</v>
      </c>
      <c r="G122" s="138"/>
      <c r="O122" s="62"/>
      <c r="S122" s="138"/>
      <c r="T122" s="138"/>
    </row>
    <row r="123" spans="1:5" ht="25.5">
      <c r="A123" s="52" t="s">
        <v>61</v>
      </c>
      <c r="B123" s="45" t="s">
        <v>187</v>
      </c>
      <c r="C123" s="43" t="s">
        <v>21</v>
      </c>
      <c r="D123" s="54"/>
      <c r="E123" s="190">
        <f>E124</f>
        <v>1536.52</v>
      </c>
    </row>
    <row r="124" spans="1:20" s="26" customFormat="1" ht="30" customHeight="1">
      <c r="A124" s="31" t="s">
        <v>354</v>
      </c>
      <c r="B124" s="45" t="s">
        <v>187</v>
      </c>
      <c r="C124" s="43" t="s">
        <v>21</v>
      </c>
      <c r="D124" s="44">
        <v>240</v>
      </c>
      <c r="E124" s="190">
        <f>1150+386.52</f>
        <v>1536.52</v>
      </c>
      <c r="G124" s="138"/>
      <c r="O124" s="62"/>
      <c r="S124" s="138"/>
      <c r="T124" s="138"/>
    </row>
    <row r="125" spans="1:20" s="29" customFormat="1" ht="51.75" hidden="1">
      <c r="A125" s="42" t="s">
        <v>371</v>
      </c>
      <c r="B125" s="66" t="s">
        <v>187</v>
      </c>
      <c r="C125" s="43" t="s">
        <v>352</v>
      </c>
      <c r="D125" s="44"/>
      <c r="E125" s="190">
        <f>E126</f>
        <v>0</v>
      </c>
      <c r="S125" s="136"/>
      <c r="T125" s="136"/>
    </row>
    <row r="126" spans="1:20" s="29" customFormat="1" ht="30" customHeight="1" hidden="1">
      <c r="A126" s="31" t="s">
        <v>354</v>
      </c>
      <c r="B126" s="66" t="s">
        <v>187</v>
      </c>
      <c r="C126" s="43" t="s">
        <v>352</v>
      </c>
      <c r="D126" s="36">
        <v>240</v>
      </c>
      <c r="E126" s="190"/>
      <c r="S126" s="136"/>
      <c r="T126" s="136"/>
    </row>
    <row r="127" spans="1:5" ht="25.5" hidden="1">
      <c r="A127" s="52" t="s">
        <v>320</v>
      </c>
      <c r="B127" s="45" t="s">
        <v>187</v>
      </c>
      <c r="C127" s="43" t="s">
        <v>319</v>
      </c>
      <c r="D127" s="54"/>
      <c r="E127" s="190">
        <f>E128</f>
        <v>0</v>
      </c>
    </row>
    <row r="128" spans="1:20" s="26" customFormat="1" ht="25.5" hidden="1">
      <c r="A128" s="33" t="s">
        <v>132</v>
      </c>
      <c r="B128" s="45" t="s">
        <v>187</v>
      </c>
      <c r="C128" s="43" t="s">
        <v>319</v>
      </c>
      <c r="D128" s="44">
        <v>244</v>
      </c>
      <c r="E128" s="190"/>
      <c r="G128" s="138"/>
      <c r="O128" s="62"/>
      <c r="S128" s="138"/>
      <c r="T128" s="138"/>
    </row>
    <row r="129" spans="1:5" ht="12.75" hidden="1">
      <c r="A129" s="52" t="s">
        <v>402</v>
      </c>
      <c r="B129" s="45" t="s">
        <v>187</v>
      </c>
      <c r="C129" s="43" t="s">
        <v>319</v>
      </c>
      <c r="D129" s="54"/>
      <c r="E129" s="190">
        <f>E130</f>
        <v>0</v>
      </c>
    </row>
    <row r="130" spans="1:20" s="26" customFormat="1" ht="25.5" hidden="1">
      <c r="A130" s="33" t="s">
        <v>132</v>
      </c>
      <c r="B130" s="45" t="s">
        <v>187</v>
      </c>
      <c r="C130" s="43" t="s">
        <v>401</v>
      </c>
      <c r="D130" s="44">
        <v>244</v>
      </c>
      <c r="E130" s="190"/>
      <c r="G130" s="138"/>
      <c r="O130" s="62"/>
      <c r="S130" s="138"/>
      <c r="T130" s="138"/>
    </row>
    <row r="131" spans="1:5" ht="25.5">
      <c r="A131" s="52" t="s">
        <v>62</v>
      </c>
      <c r="B131" s="45" t="s">
        <v>187</v>
      </c>
      <c r="C131" s="43" t="s">
        <v>59</v>
      </c>
      <c r="D131" s="54"/>
      <c r="E131" s="190">
        <f>E132</f>
        <v>150</v>
      </c>
    </row>
    <row r="132" spans="1:20" s="26" customFormat="1" ht="30" customHeight="1">
      <c r="A132" s="31" t="s">
        <v>354</v>
      </c>
      <c r="B132" s="45" t="s">
        <v>187</v>
      </c>
      <c r="C132" s="43" t="s">
        <v>59</v>
      </c>
      <c r="D132" s="44">
        <v>240</v>
      </c>
      <c r="E132" s="190">
        <v>150</v>
      </c>
      <c r="G132" s="138"/>
      <c r="O132" s="62"/>
      <c r="S132" s="138"/>
      <c r="T132" s="138"/>
    </row>
    <row r="133" spans="1:5" ht="28.5" customHeight="1">
      <c r="A133" s="47" t="s">
        <v>246</v>
      </c>
      <c r="B133" s="48" t="s">
        <v>187</v>
      </c>
      <c r="C133" s="51" t="s">
        <v>58</v>
      </c>
      <c r="D133" s="54"/>
      <c r="E133" s="215">
        <f>E134</f>
        <v>500</v>
      </c>
    </row>
    <row r="134" spans="1:20" s="63" customFormat="1" ht="63.75">
      <c r="A134" s="47" t="s">
        <v>250</v>
      </c>
      <c r="B134" s="48" t="s">
        <v>187</v>
      </c>
      <c r="C134" s="51" t="s">
        <v>27</v>
      </c>
      <c r="D134" s="56"/>
      <c r="E134" s="215">
        <f>E136+E140</f>
        <v>500</v>
      </c>
      <c r="G134" s="140"/>
      <c r="O134" s="29"/>
      <c r="S134" s="140"/>
      <c r="T134" s="140"/>
    </row>
    <row r="135" spans="1:20" s="63" customFormat="1" ht="38.25">
      <c r="A135" s="47" t="s">
        <v>24</v>
      </c>
      <c r="B135" s="48" t="s">
        <v>187</v>
      </c>
      <c r="C135" s="51" t="s">
        <v>25</v>
      </c>
      <c r="D135" s="56"/>
      <c r="E135" s="215">
        <f>E136</f>
        <v>500</v>
      </c>
      <c r="G135" s="140"/>
      <c r="O135" s="29"/>
      <c r="S135" s="140"/>
      <c r="T135" s="140"/>
    </row>
    <row r="136" spans="1:5" ht="89.25">
      <c r="A136" s="52" t="s">
        <v>299</v>
      </c>
      <c r="B136" s="45" t="s">
        <v>187</v>
      </c>
      <c r="C136" s="43" t="s">
        <v>26</v>
      </c>
      <c r="D136" s="54"/>
      <c r="E136" s="190">
        <f>E137</f>
        <v>500</v>
      </c>
    </row>
    <row r="137" spans="1:5" ht="28.5" customHeight="1">
      <c r="A137" s="31" t="s">
        <v>354</v>
      </c>
      <c r="B137" s="45" t="s">
        <v>187</v>
      </c>
      <c r="C137" s="43" t="s">
        <v>26</v>
      </c>
      <c r="D137" s="36">
        <v>240</v>
      </c>
      <c r="E137" s="190">
        <v>500</v>
      </c>
    </row>
    <row r="138" spans="1:20" s="63" customFormat="1" ht="55.5" customHeight="1" hidden="1">
      <c r="A138" s="52" t="s">
        <v>251</v>
      </c>
      <c r="B138" s="45" t="s">
        <v>187</v>
      </c>
      <c r="C138" s="43" t="s">
        <v>252</v>
      </c>
      <c r="D138" s="54"/>
      <c r="E138" s="190">
        <f>E139</f>
        <v>0</v>
      </c>
      <c r="G138" s="140"/>
      <c r="O138" s="155"/>
      <c r="S138" s="140"/>
      <c r="T138" s="140"/>
    </row>
    <row r="139" spans="1:20" s="63" customFormat="1" ht="26.25" customHeight="1" hidden="1">
      <c r="A139" s="31" t="s">
        <v>354</v>
      </c>
      <c r="B139" s="45" t="s">
        <v>187</v>
      </c>
      <c r="C139" s="43" t="s">
        <v>252</v>
      </c>
      <c r="D139" s="36">
        <v>240</v>
      </c>
      <c r="E139" s="190">
        <f>500+300-200-50-550</f>
        <v>0</v>
      </c>
      <c r="G139" s="140"/>
      <c r="O139" s="29"/>
      <c r="S139" s="140"/>
      <c r="T139" s="140"/>
    </row>
    <row r="140" spans="1:20" s="64" customFormat="1" ht="54.75" customHeight="1" hidden="1">
      <c r="A140" s="176" t="s">
        <v>395</v>
      </c>
      <c r="B140" s="37" t="s">
        <v>187</v>
      </c>
      <c r="C140" s="36" t="s">
        <v>394</v>
      </c>
      <c r="D140" s="36"/>
      <c r="E140" s="211">
        <f>E141</f>
        <v>0</v>
      </c>
      <c r="G140" s="142"/>
      <c r="S140" s="142"/>
      <c r="T140" s="142"/>
    </row>
    <row r="141" spans="1:20" s="64" customFormat="1" ht="18.75" customHeight="1" hidden="1">
      <c r="A141" s="3" t="s">
        <v>363</v>
      </c>
      <c r="B141" s="37" t="s">
        <v>187</v>
      </c>
      <c r="C141" s="36" t="s">
        <v>394</v>
      </c>
      <c r="D141" s="36">
        <v>610</v>
      </c>
      <c r="E141" s="211"/>
      <c r="G141" s="142"/>
      <c r="S141" s="142"/>
      <c r="T141" s="142"/>
    </row>
    <row r="142" spans="1:20" s="29" customFormat="1" ht="18.75" customHeight="1" hidden="1">
      <c r="A142" s="23" t="s">
        <v>199</v>
      </c>
      <c r="B142" s="48" t="s">
        <v>187</v>
      </c>
      <c r="C142" s="51" t="s">
        <v>163</v>
      </c>
      <c r="D142" s="40"/>
      <c r="E142" s="215">
        <f>E143+E145</f>
        <v>0</v>
      </c>
      <c r="S142" s="136"/>
      <c r="T142" s="136"/>
    </row>
    <row r="143" spans="1:20" s="63" customFormat="1" ht="30.75" customHeight="1" hidden="1">
      <c r="A143" s="52" t="s">
        <v>350</v>
      </c>
      <c r="B143" s="45" t="s">
        <v>187</v>
      </c>
      <c r="C143" s="43" t="s">
        <v>349</v>
      </c>
      <c r="D143" s="54"/>
      <c r="E143" s="190">
        <f>E144</f>
        <v>0</v>
      </c>
      <c r="G143" s="140"/>
      <c r="O143" s="155"/>
      <c r="S143" s="140"/>
      <c r="T143" s="140"/>
    </row>
    <row r="144" spans="1:20" s="63" customFormat="1" ht="28.5" customHeight="1" hidden="1">
      <c r="A144" s="31" t="s">
        <v>354</v>
      </c>
      <c r="B144" s="45" t="s">
        <v>187</v>
      </c>
      <c r="C144" s="43" t="s">
        <v>349</v>
      </c>
      <c r="D144" s="36">
        <v>240</v>
      </c>
      <c r="E144" s="190"/>
      <c r="G144" s="140"/>
      <c r="O144" s="29"/>
      <c r="S144" s="140"/>
      <c r="T144" s="140"/>
    </row>
    <row r="145" spans="1:20" s="29" customFormat="1" ht="12.75" hidden="1">
      <c r="A145" s="33" t="s">
        <v>307</v>
      </c>
      <c r="B145" s="45" t="s">
        <v>187</v>
      </c>
      <c r="C145" s="43" t="s">
        <v>306</v>
      </c>
      <c r="D145" s="44"/>
      <c r="E145" s="190">
        <f>E146</f>
        <v>0</v>
      </c>
      <c r="S145" s="136"/>
      <c r="T145" s="136"/>
    </row>
    <row r="146" spans="1:20" s="29" customFormat="1" ht="25.5" hidden="1">
      <c r="A146" s="33" t="s">
        <v>132</v>
      </c>
      <c r="B146" s="45" t="s">
        <v>187</v>
      </c>
      <c r="C146" s="43" t="s">
        <v>306</v>
      </c>
      <c r="D146" s="44">
        <v>244</v>
      </c>
      <c r="E146" s="190"/>
      <c r="S146" s="136"/>
      <c r="T146" s="136"/>
    </row>
    <row r="147" spans="1:20" s="92" customFormat="1" ht="15">
      <c r="A147" s="88" t="s">
        <v>127</v>
      </c>
      <c r="B147" s="91" t="s">
        <v>126</v>
      </c>
      <c r="C147" s="89"/>
      <c r="D147" s="89"/>
      <c r="E147" s="208">
        <f>E148+E153</f>
        <v>320</v>
      </c>
      <c r="G147" s="143"/>
      <c r="O147" s="101"/>
      <c r="S147" s="143"/>
      <c r="T147" s="143"/>
    </row>
    <row r="148" spans="1:20" s="29" customFormat="1" ht="25.5">
      <c r="A148" s="23" t="s">
        <v>199</v>
      </c>
      <c r="B148" s="65" t="s">
        <v>126</v>
      </c>
      <c r="C148" s="40" t="s">
        <v>423</v>
      </c>
      <c r="D148" s="40"/>
      <c r="E148" s="210">
        <f>E149</f>
        <v>300</v>
      </c>
      <c r="G148" s="136"/>
      <c r="S148" s="136"/>
      <c r="T148" s="136"/>
    </row>
    <row r="149" spans="1:20" s="26" customFormat="1" ht="25.5">
      <c r="A149" s="25" t="s">
        <v>166</v>
      </c>
      <c r="B149" s="20" t="s">
        <v>126</v>
      </c>
      <c r="C149" s="61" t="s">
        <v>422</v>
      </c>
      <c r="D149" s="61"/>
      <c r="E149" s="189">
        <f>E151</f>
        <v>300</v>
      </c>
      <c r="G149" s="138"/>
      <c r="O149" s="62"/>
      <c r="S149" s="138"/>
      <c r="T149" s="138"/>
    </row>
    <row r="150" spans="1:20" s="26" customFormat="1" ht="25.5">
      <c r="A150" s="25" t="s">
        <v>166</v>
      </c>
      <c r="B150" s="20" t="s">
        <v>126</v>
      </c>
      <c r="C150" s="61" t="s">
        <v>421</v>
      </c>
      <c r="D150" s="61"/>
      <c r="E150" s="189">
        <f>E151</f>
        <v>300</v>
      </c>
      <c r="G150" s="138"/>
      <c r="O150" s="62"/>
      <c r="S150" s="138"/>
      <c r="T150" s="138"/>
    </row>
    <row r="151" spans="1:20" s="29" customFormat="1" ht="25.5">
      <c r="A151" s="31" t="s">
        <v>253</v>
      </c>
      <c r="B151" s="66" t="s">
        <v>126</v>
      </c>
      <c r="C151" s="1" t="s">
        <v>19</v>
      </c>
      <c r="D151" s="1"/>
      <c r="E151" s="213">
        <f>E152</f>
        <v>300</v>
      </c>
      <c r="G151" s="136"/>
      <c r="S151" s="136"/>
      <c r="T151" s="136"/>
    </row>
    <row r="152" spans="1:20" s="29" customFormat="1" ht="27.75" customHeight="1">
      <c r="A152" s="31" t="s">
        <v>354</v>
      </c>
      <c r="B152" s="66" t="s">
        <v>126</v>
      </c>
      <c r="C152" s="1" t="s">
        <v>19</v>
      </c>
      <c r="D152" s="36">
        <v>240</v>
      </c>
      <c r="E152" s="213">
        <v>300</v>
      </c>
      <c r="G152" s="136"/>
      <c r="S152" s="136"/>
      <c r="T152" s="136"/>
    </row>
    <row r="153" spans="1:20" s="26" customFormat="1" ht="38.25">
      <c r="A153" s="25" t="s">
        <v>378</v>
      </c>
      <c r="B153" s="20" t="s">
        <v>126</v>
      </c>
      <c r="C153" s="61" t="s">
        <v>18</v>
      </c>
      <c r="D153" s="61"/>
      <c r="E153" s="189">
        <f>E156</f>
        <v>20</v>
      </c>
      <c r="G153" s="138"/>
      <c r="O153" s="62"/>
      <c r="S153" s="138"/>
      <c r="T153" s="138"/>
    </row>
    <row r="154" spans="1:20" s="26" customFormat="1" ht="63.75">
      <c r="A154" s="25" t="s">
        <v>384</v>
      </c>
      <c r="B154" s="65" t="s">
        <v>126</v>
      </c>
      <c r="C154" s="61" t="s">
        <v>15</v>
      </c>
      <c r="D154" s="61"/>
      <c r="E154" s="189">
        <f>E155</f>
        <v>20</v>
      </c>
      <c r="G154" s="138"/>
      <c r="O154" s="62"/>
      <c r="S154" s="138"/>
      <c r="T154" s="138"/>
    </row>
    <row r="155" spans="1:20" s="26" customFormat="1" ht="15.75" customHeight="1">
      <c r="A155" s="25" t="s">
        <v>14</v>
      </c>
      <c r="B155" s="65" t="s">
        <v>126</v>
      </c>
      <c r="C155" s="61" t="s">
        <v>16</v>
      </c>
      <c r="D155" s="61"/>
      <c r="E155" s="189">
        <f>E156</f>
        <v>20</v>
      </c>
      <c r="G155" s="138"/>
      <c r="O155" s="62"/>
      <c r="S155" s="138"/>
      <c r="T155" s="138"/>
    </row>
    <row r="156" spans="1:20" s="29" customFormat="1" ht="25.5">
      <c r="A156" s="31" t="s">
        <v>379</v>
      </c>
      <c r="B156" s="66" t="s">
        <v>126</v>
      </c>
      <c r="C156" s="1" t="s">
        <v>17</v>
      </c>
      <c r="D156" s="1"/>
      <c r="E156" s="213">
        <f>E157</f>
        <v>20</v>
      </c>
      <c r="G156" s="136"/>
      <c r="S156" s="136"/>
      <c r="T156" s="136"/>
    </row>
    <row r="157" spans="1:20" s="29" customFormat="1" ht="27.75" customHeight="1">
      <c r="A157" s="31" t="s">
        <v>354</v>
      </c>
      <c r="B157" s="66" t="s">
        <v>126</v>
      </c>
      <c r="C157" s="1" t="s">
        <v>17</v>
      </c>
      <c r="D157" s="36">
        <v>240</v>
      </c>
      <c r="E157" s="213">
        <v>20</v>
      </c>
      <c r="G157" s="136"/>
      <c r="S157" s="136"/>
      <c r="T157" s="136"/>
    </row>
    <row r="158" spans="1:20" s="92" customFormat="1" ht="15">
      <c r="A158" s="124" t="s">
        <v>197</v>
      </c>
      <c r="B158" s="91" t="s">
        <v>169</v>
      </c>
      <c r="C158" s="89"/>
      <c r="D158" s="89"/>
      <c r="E158" s="208">
        <f>E159+E194+E232</f>
        <v>158657.25809</v>
      </c>
      <c r="G158" s="143"/>
      <c r="O158" s="101"/>
      <c r="S158" s="143"/>
      <c r="T158" s="143"/>
    </row>
    <row r="159" spans="1:20" s="101" customFormat="1" ht="15">
      <c r="A159" s="124" t="s">
        <v>119</v>
      </c>
      <c r="B159" s="91" t="s">
        <v>118</v>
      </c>
      <c r="C159" s="89"/>
      <c r="D159" s="89"/>
      <c r="E159" s="208">
        <f>E160+E169+E176</f>
        <v>132912.51773</v>
      </c>
      <c r="G159" s="135"/>
      <c r="S159" s="135"/>
      <c r="T159" s="135"/>
    </row>
    <row r="160" spans="1:20" s="29" customFormat="1" ht="25.5">
      <c r="A160" s="23" t="s">
        <v>199</v>
      </c>
      <c r="B160" s="65" t="s">
        <v>118</v>
      </c>
      <c r="C160" s="40" t="s">
        <v>423</v>
      </c>
      <c r="D160" s="40"/>
      <c r="E160" s="210">
        <f>E161</f>
        <v>1911</v>
      </c>
      <c r="G160" s="136"/>
      <c r="Q160" s="170"/>
      <c r="S160" s="136"/>
      <c r="T160" s="136"/>
    </row>
    <row r="161" spans="1:20" s="19" customFormat="1" ht="25.5">
      <c r="A161" s="25" t="s">
        <v>166</v>
      </c>
      <c r="B161" s="65" t="s">
        <v>118</v>
      </c>
      <c r="C161" s="21" t="s">
        <v>422</v>
      </c>
      <c r="D161" s="21"/>
      <c r="E161" s="189">
        <f>E163+E165+E167</f>
        <v>1911</v>
      </c>
      <c r="G161" s="134"/>
      <c r="S161" s="134"/>
      <c r="T161" s="134"/>
    </row>
    <row r="162" spans="1:20" s="19" customFormat="1" ht="25.5">
      <c r="A162" s="25" t="s">
        <v>166</v>
      </c>
      <c r="B162" s="65" t="s">
        <v>118</v>
      </c>
      <c r="C162" s="119" t="s">
        <v>421</v>
      </c>
      <c r="D162" s="21"/>
      <c r="E162" s="189">
        <f>E163+E165</f>
        <v>1911</v>
      </c>
      <c r="G162" s="134"/>
      <c r="S162" s="134"/>
      <c r="T162" s="134"/>
    </row>
    <row r="163" spans="1:5" ht="38.25">
      <c r="A163" s="87" t="s">
        <v>11</v>
      </c>
      <c r="B163" s="66" t="s">
        <v>118</v>
      </c>
      <c r="C163" s="43" t="s">
        <v>12</v>
      </c>
      <c r="D163" s="54"/>
      <c r="E163" s="190">
        <f>E164</f>
        <v>971</v>
      </c>
    </row>
    <row r="164" spans="1:5" ht="27" customHeight="1">
      <c r="A164" s="31" t="s">
        <v>354</v>
      </c>
      <c r="B164" s="66" t="s">
        <v>118</v>
      </c>
      <c r="C164" s="43" t="s">
        <v>12</v>
      </c>
      <c r="D164" s="36">
        <v>240</v>
      </c>
      <c r="E164" s="190">
        <v>971</v>
      </c>
    </row>
    <row r="165" spans="1:5" ht="38.25">
      <c r="A165" s="3" t="s">
        <v>348</v>
      </c>
      <c r="B165" s="66" t="s">
        <v>118</v>
      </c>
      <c r="C165" s="43" t="s">
        <v>13</v>
      </c>
      <c r="D165" s="116"/>
      <c r="E165" s="190">
        <f>E166</f>
        <v>940</v>
      </c>
    </row>
    <row r="166" spans="1:20" s="29" customFormat="1" ht="27.75" customHeight="1">
      <c r="A166" s="31" t="s">
        <v>354</v>
      </c>
      <c r="B166" s="66" t="s">
        <v>118</v>
      </c>
      <c r="C166" s="43" t="s">
        <v>13</v>
      </c>
      <c r="D166" s="36">
        <v>240</v>
      </c>
      <c r="E166" s="213">
        <f>1000-60</f>
        <v>940</v>
      </c>
      <c r="G166" s="136"/>
      <c r="S166" s="136"/>
      <c r="T166" s="136"/>
    </row>
    <row r="167" spans="1:5" ht="39" hidden="1">
      <c r="A167" s="3" t="s">
        <v>298</v>
      </c>
      <c r="B167" s="66" t="s">
        <v>118</v>
      </c>
      <c r="C167" s="43" t="s">
        <v>296</v>
      </c>
      <c r="D167" s="116"/>
      <c r="E167" s="190">
        <f>E168</f>
        <v>0</v>
      </c>
    </row>
    <row r="168" spans="1:20" s="29" customFormat="1" ht="25.5" hidden="1">
      <c r="A168" s="3" t="s">
        <v>121</v>
      </c>
      <c r="B168" s="66" t="s">
        <v>118</v>
      </c>
      <c r="C168" s="43" t="s">
        <v>296</v>
      </c>
      <c r="D168" s="1" t="s">
        <v>120</v>
      </c>
      <c r="E168" s="213"/>
      <c r="G168" s="136"/>
      <c r="S168" s="136"/>
      <c r="T168" s="136"/>
    </row>
    <row r="169" spans="1:20" s="59" customFormat="1" ht="51">
      <c r="A169" s="23" t="s">
        <v>408</v>
      </c>
      <c r="B169" s="20" t="s">
        <v>118</v>
      </c>
      <c r="C169" s="21" t="s">
        <v>466</v>
      </c>
      <c r="D169" s="21"/>
      <c r="E169" s="189">
        <f>E170</f>
        <v>500</v>
      </c>
      <c r="G169" s="141"/>
      <c r="O169" s="18"/>
      <c r="S169" s="141"/>
      <c r="T169" s="141"/>
    </row>
    <row r="170" spans="1:20" s="68" customFormat="1" ht="76.5">
      <c r="A170" s="108" t="s">
        <v>407</v>
      </c>
      <c r="B170" s="20" t="s">
        <v>118</v>
      </c>
      <c r="C170" s="21" t="s">
        <v>10</v>
      </c>
      <c r="D170" s="21"/>
      <c r="E170" s="189">
        <f>E172</f>
        <v>500</v>
      </c>
      <c r="G170" s="146"/>
      <c r="O170" s="19"/>
      <c r="S170" s="146"/>
      <c r="T170" s="146"/>
    </row>
    <row r="171" spans="1:20" s="68" customFormat="1" ht="25.5">
      <c r="A171" s="25" t="s">
        <v>8</v>
      </c>
      <c r="B171" s="65" t="s">
        <v>118</v>
      </c>
      <c r="C171" s="119" t="s">
        <v>9</v>
      </c>
      <c r="D171" s="21"/>
      <c r="E171" s="189">
        <f>E172</f>
        <v>500</v>
      </c>
      <c r="G171" s="146"/>
      <c r="O171" s="19"/>
      <c r="S171" s="146"/>
      <c r="T171" s="146"/>
    </row>
    <row r="172" spans="1:20" s="68" customFormat="1" ht="76.5">
      <c r="A172" s="30" t="s">
        <v>7</v>
      </c>
      <c r="B172" s="66" t="s">
        <v>118</v>
      </c>
      <c r="C172" s="117" t="s">
        <v>6</v>
      </c>
      <c r="D172" s="1"/>
      <c r="E172" s="213">
        <f>E173</f>
        <v>500</v>
      </c>
      <c r="G172" s="146"/>
      <c r="O172" s="19"/>
      <c r="S172" s="146"/>
      <c r="T172" s="146"/>
    </row>
    <row r="173" spans="1:20" s="67" customFormat="1" ht="15.75" customHeight="1">
      <c r="A173" s="31" t="s">
        <v>354</v>
      </c>
      <c r="B173" s="66" t="s">
        <v>118</v>
      </c>
      <c r="C173" s="117" t="s">
        <v>6</v>
      </c>
      <c r="D173" s="44">
        <v>240</v>
      </c>
      <c r="E173" s="190">
        <f>1445-475-490-180+200</f>
        <v>500</v>
      </c>
      <c r="G173" s="147"/>
      <c r="O173" s="160"/>
      <c r="S173" s="147"/>
      <c r="T173" s="147"/>
    </row>
    <row r="174" spans="1:20" s="68" customFormat="1" ht="64.5" hidden="1">
      <c r="A174" s="30" t="s">
        <v>297</v>
      </c>
      <c r="B174" s="66" t="s">
        <v>118</v>
      </c>
      <c r="C174" s="117" t="s">
        <v>260</v>
      </c>
      <c r="D174" s="1"/>
      <c r="E174" s="213">
        <f>E175</f>
        <v>0</v>
      </c>
      <c r="G174" s="146"/>
      <c r="O174" s="19"/>
      <c r="S174" s="146"/>
      <c r="T174" s="146"/>
    </row>
    <row r="175" spans="1:20" s="67" customFormat="1" ht="15.75" customHeight="1" hidden="1">
      <c r="A175" s="31" t="s">
        <v>354</v>
      </c>
      <c r="B175" s="66" t="s">
        <v>118</v>
      </c>
      <c r="C175" s="117" t="s">
        <v>260</v>
      </c>
      <c r="D175" s="44">
        <v>240</v>
      </c>
      <c r="E175" s="190"/>
      <c r="G175" s="147"/>
      <c r="O175" s="160"/>
      <c r="S175" s="147"/>
      <c r="T175" s="147"/>
    </row>
    <row r="176" spans="1:20" s="63" customFormat="1" ht="51">
      <c r="A176" s="47" t="s">
        <v>257</v>
      </c>
      <c r="B176" s="65" t="s">
        <v>118</v>
      </c>
      <c r="C176" s="48" t="s">
        <v>446</v>
      </c>
      <c r="D176" s="50"/>
      <c r="E176" s="215">
        <f>E177+E189</f>
        <v>130501.51772999999</v>
      </c>
      <c r="G176" s="140"/>
      <c r="O176" s="29"/>
      <c r="S176" s="140"/>
      <c r="T176" s="140"/>
    </row>
    <row r="177" spans="1:20" s="59" customFormat="1" ht="102">
      <c r="A177" s="47" t="s">
        <v>47</v>
      </c>
      <c r="B177" s="65" t="s">
        <v>118</v>
      </c>
      <c r="C177" s="51" t="s">
        <v>5</v>
      </c>
      <c r="D177" s="53"/>
      <c r="E177" s="215">
        <f>E179+E181+E187</f>
        <v>130501.51772999999</v>
      </c>
      <c r="G177" s="141"/>
      <c r="O177" s="18"/>
      <c r="S177" s="141"/>
      <c r="T177" s="141"/>
    </row>
    <row r="178" spans="1:20" s="59" customFormat="1" ht="25.5">
      <c r="A178" s="25" t="s">
        <v>2</v>
      </c>
      <c r="B178" s="65" t="s">
        <v>118</v>
      </c>
      <c r="C178" s="51" t="s">
        <v>3</v>
      </c>
      <c r="D178" s="182"/>
      <c r="E178" s="215">
        <f>E179</f>
        <v>50964.10914999999</v>
      </c>
      <c r="G178" s="141"/>
      <c r="H178" s="141"/>
      <c r="S178" s="141"/>
      <c r="T178" s="141"/>
    </row>
    <row r="179" spans="1:20" s="59" customFormat="1" ht="127.5">
      <c r="A179" s="52" t="s">
        <v>258</v>
      </c>
      <c r="B179" s="66" t="s">
        <v>118</v>
      </c>
      <c r="C179" s="43" t="s">
        <v>73</v>
      </c>
      <c r="D179" s="53"/>
      <c r="E179" s="215">
        <f>E180</f>
        <v>50964.10914999999</v>
      </c>
      <c r="G179" s="141"/>
      <c r="O179" s="18"/>
      <c r="S179" s="141"/>
      <c r="T179" s="141"/>
    </row>
    <row r="180" spans="1:8" ht="12.75">
      <c r="A180" s="33" t="s">
        <v>360</v>
      </c>
      <c r="B180" s="66" t="s">
        <v>118</v>
      </c>
      <c r="C180" s="43" t="s">
        <v>73</v>
      </c>
      <c r="D180" s="44">
        <v>410</v>
      </c>
      <c r="E180" s="190">
        <f>67990.57108-17026.46193</f>
        <v>50964.10914999999</v>
      </c>
      <c r="H180" s="131"/>
    </row>
    <row r="181" spans="1:5" ht="127.5">
      <c r="A181" s="126" t="s">
        <v>302</v>
      </c>
      <c r="B181" s="127" t="s">
        <v>118</v>
      </c>
      <c r="C181" s="128" t="s">
        <v>74</v>
      </c>
      <c r="D181" s="129"/>
      <c r="E181" s="218">
        <f>E182+E184</f>
        <v>68637.40858</v>
      </c>
    </row>
    <row r="182" spans="1:5" ht="127.5">
      <c r="A182" s="52" t="s">
        <v>300</v>
      </c>
      <c r="B182" s="66" t="s">
        <v>118</v>
      </c>
      <c r="C182" s="43" t="s">
        <v>74</v>
      </c>
      <c r="D182" s="54"/>
      <c r="E182" s="190">
        <f>E183</f>
        <v>29518.34064</v>
      </c>
    </row>
    <row r="183" spans="1:8" ht="12.75">
      <c r="A183" s="33" t="s">
        <v>360</v>
      </c>
      <c r="B183" s="66" t="s">
        <v>118</v>
      </c>
      <c r="C183" s="43" t="s">
        <v>74</v>
      </c>
      <c r="D183" s="44">
        <v>410</v>
      </c>
      <c r="E183" s="190">
        <f>30507.43437-989.09373</f>
        <v>29518.34064</v>
      </c>
      <c r="H183" s="131"/>
    </row>
    <row r="184" spans="1:9" ht="127.5">
      <c r="A184" s="52" t="s">
        <v>301</v>
      </c>
      <c r="B184" s="66" t="s">
        <v>118</v>
      </c>
      <c r="C184" s="43" t="s">
        <v>82</v>
      </c>
      <c r="D184" s="54"/>
      <c r="E184" s="190">
        <f>E185</f>
        <v>39119.06794</v>
      </c>
      <c r="I184" s="150"/>
    </row>
    <row r="185" spans="1:8" ht="12.75">
      <c r="A185" s="33" t="s">
        <v>360</v>
      </c>
      <c r="B185" s="66" t="s">
        <v>118</v>
      </c>
      <c r="C185" s="43" t="s">
        <v>82</v>
      </c>
      <c r="D185" s="44">
        <v>410</v>
      </c>
      <c r="E185" s="190">
        <f>45761.15155-6642.08361</f>
        <v>39119.06794</v>
      </c>
      <c r="H185" s="131"/>
    </row>
    <row r="186" spans="1:20" s="59" customFormat="1" ht="25.5" hidden="1">
      <c r="A186" s="25" t="s">
        <v>2</v>
      </c>
      <c r="B186" s="65" t="s">
        <v>118</v>
      </c>
      <c r="C186" s="51" t="s">
        <v>3</v>
      </c>
      <c r="D186" s="182"/>
      <c r="E186" s="215">
        <f>E187</f>
        <v>10900</v>
      </c>
      <c r="G186" s="141"/>
      <c r="H186" s="141"/>
      <c r="S186" s="141"/>
      <c r="T186" s="141"/>
    </row>
    <row r="187" spans="1:20" s="63" customFormat="1" ht="93" customHeight="1">
      <c r="A187" s="52" t="s">
        <v>48</v>
      </c>
      <c r="B187" s="66" t="s">
        <v>118</v>
      </c>
      <c r="C187" s="43" t="s">
        <v>4</v>
      </c>
      <c r="D187" s="54"/>
      <c r="E187" s="190">
        <f>E188</f>
        <v>10900</v>
      </c>
      <c r="G187" s="140"/>
      <c r="O187" s="29"/>
      <c r="S187" s="140"/>
      <c r="T187" s="140"/>
    </row>
    <row r="188" spans="1:20" s="59" customFormat="1" ht="14.25" customHeight="1">
      <c r="A188" s="3" t="s">
        <v>359</v>
      </c>
      <c r="B188" s="66" t="s">
        <v>118</v>
      </c>
      <c r="C188" s="43" t="s">
        <v>4</v>
      </c>
      <c r="D188" s="44">
        <v>410</v>
      </c>
      <c r="E188" s="190">
        <v>10900</v>
      </c>
      <c r="G188" s="141"/>
      <c r="H188" s="141"/>
      <c r="O188" s="18"/>
      <c r="S188" s="141"/>
      <c r="T188" s="141"/>
    </row>
    <row r="189" spans="1:20" s="59" customFormat="1" ht="64.5" hidden="1">
      <c r="A189" s="47" t="s">
        <v>316</v>
      </c>
      <c r="B189" s="65" t="s">
        <v>118</v>
      </c>
      <c r="C189" s="51" t="s">
        <v>317</v>
      </c>
      <c r="D189" s="53"/>
      <c r="E189" s="215">
        <f>E190+E192</f>
        <v>0</v>
      </c>
      <c r="O189" s="18"/>
      <c r="S189" s="141"/>
      <c r="T189" s="141"/>
    </row>
    <row r="190" spans="1:20" s="59" customFormat="1" ht="90.75" hidden="1">
      <c r="A190" s="52" t="s">
        <v>323</v>
      </c>
      <c r="B190" s="66" t="s">
        <v>118</v>
      </c>
      <c r="C190" s="43" t="s">
        <v>318</v>
      </c>
      <c r="D190" s="53"/>
      <c r="E190" s="215">
        <f>E191</f>
        <v>0</v>
      </c>
      <c r="O190" s="18"/>
      <c r="S190" s="141"/>
      <c r="T190" s="141"/>
    </row>
    <row r="191" spans="1:7" ht="25.5" hidden="1">
      <c r="A191" s="3" t="s">
        <v>121</v>
      </c>
      <c r="B191" s="66" t="s">
        <v>118</v>
      </c>
      <c r="C191" s="43" t="s">
        <v>318</v>
      </c>
      <c r="D191" s="44">
        <v>414</v>
      </c>
      <c r="E191" s="190">
        <v>0</v>
      </c>
      <c r="G191" s="18"/>
    </row>
    <row r="192" spans="1:20" s="59" customFormat="1" ht="39" hidden="1">
      <c r="A192" s="52" t="s">
        <v>335</v>
      </c>
      <c r="B192" s="66" t="s">
        <v>118</v>
      </c>
      <c r="C192" s="43" t="s">
        <v>334</v>
      </c>
      <c r="D192" s="53"/>
      <c r="E192" s="215">
        <f>E193</f>
        <v>0</v>
      </c>
      <c r="O192" s="18"/>
      <c r="S192" s="141"/>
      <c r="T192" s="141"/>
    </row>
    <row r="193" spans="1:7" ht="25.5" hidden="1">
      <c r="A193" s="3" t="s">
        <v>121</v>
      </c>
      <c r="B193" s="66" t="s">
        <v>118</v>
      </c>
      <c r="C193" s="43" t="s">
        <v>334</v>
      </c>
      <c r="D193" s="44">
        <v>414</v>
      </c>
      <c r="E193" s="190">
        <v>0</v>
      </c>
      <c r="G193" s="18"/>
    </row>
    <row r="194" spans="1:20" s="102" customFormat="1" ht="15">
      <c r="A194" s="124" t="s">
        <v>156</v>
      </c>
      <c r="B194" s="91" t="s">
        <v>155</v>
      </c>
      <c r="C194" s="89"/>
      <c r="D194" s="89"/>
      <c r="E194" s="208">
        <f>E195+E208</f>
        <v>6844.42436</v>
      </c>
      <c r="G194" s="148"/>
      <c r="H194" s="149"/>
      <c r="S194" s="148"/>
      <c r="T194" s="148"/>
    </row>
    <row r="195" spans="1:5" ht="25.5">
      <c r="A195" s="23" t="s">
        <v>199</v>
      </c>
      <c r="B195" s="65" t="s">
        <v>155</v>
      </c>
      <c r="C195" s="40" t="s">
        <v>423</v>
      </c>
      <c r="D195" s="40"/>
      <c r="E195" s="210">
        <f>E196</f>
        <v>2439.42436</v>
      </c>
    </row>
    <row r="196" spans="1:5" ht="25.5">
      <c r="A196" s="25" t="s">
        <v>166</v>
      </c>
      <c r="B196" s="65" t="s">
        <v>155</v>
      </c>
      <c r="C196" s="21" t="s">
        <v>422</v>
      </c>
      <c r="D196" s="21"/>
      <c r="E196" s="189">
        <f>E200+E202+E204+E197+E206</f>
        <v>2439.42436</v>
      </c>
    </row>
    <row r="197" spans="1:5" ht="25.5" hidden="1">
      <c r="A197" s="87" t="s">
        <v>346</v>
      </c>
      <c r="B197" s="66" t="s">
        <v>155</v>
      </c>
      <c r="C197" s="43" t="s">
        <v>259</v>
      </c>
      <c r="D197" s="54"/>
      <c r="E197" s="190">
        <f>E198</f>
        <v>0</v>
      </c>
    </row>
    <row r="198" spans="1:5" ht="31.5" customHeight="1" hidden="1">
      <c r="A198" s="31" t="s">
        <v>354</v>
      </c>
      <c r="B198" s="66" t="s">
        <v>155</v>
      </c>
      <c r="C198" s="43" t="s">
        <v>259</v>
      </c>
      <c r="D198" s="36">
        <v>240</v>
      </c>
      <c r="E198" s="190"/>
    </row>
    <row r="199" spans="1:5" ht="14.25" customHeight="1">
      <c r="A199" s="25" t="s">
        <v>166</v>
      </c>
      <c r="B199" s="65" t="s">
        <v>155</v>
      </c>
      <c r="C199" s="51" t="s">
        <v>421</v>
      </c>
      <c r="D199" s="36"/>
      <c r="E199" s="190">
        <f>E200+E202</f>
        <v>2439.42436</v>
      </c>
    </row>
    <row r="200" spans="1:8" ht="25.5">
      <c r="A200" s="3" t="s">
        <v>262</v>
      </c>
      <c r="B200" s="66" t="s">
        <v>155</v>
      </c>
      <c r="C200" s="43" t="s">
        <v>0</v>
      </c>
      <c r="D200" s="44"/>
      <c r="E200" s="190">
        <f>E201</f>
        <v>1000</v>
      </c>
      <c r="H200" s="112"/>
    </row>
    <row r="201" spans="1:5" ht="25.5">
      <c r="A201" s="31" t="s">
        <v>128</v>
      </c>
      <c r="B201" s="66" t="s">
        <v>155</v>
      </c>
      <c r="C201" s="43" t="s">
        <v>0</v>
      </c>
      <c r="D201" s="44">
        <v>810</v>
      </c>
      <c r="E201" s="190">
        <v>1000</v>
      </c>
    </row>
    <row r="202" spans="1:20" s="67" customFormat="1" ht="25.5">
      <c r="A202" s="156" t="s">
        <v>340</v>
      </c>
      <c r="B202" s="28" t="s">
        <v>155</v>
      </c>
      <c r="C202" s="1" t="s">
        <v>1</v>
      </c>
      <c r="D202" s="116"/>
      <c r="E202" s="190">
        <f>E203</f>
        <v>1439.4243600000002</v>
      </c>
      <c r="O202" s="160"/>
      <c r="Q202" s="171"/>
      <c r="S202" s="147"/>
      <c r="T202" s="147"/>
    </row>
    <row r="203" spans="1:20" s="67" customFormat="1" ht="29.25" customHeight="1">
      <c r="A203" s="31" t="s">
        <v>354</v>
      </c>
      <c r="B203" s="28" t="s">
        <v>155</v>
      </c>
      <c r="C203" s="1" t="s">
        <v>1</v>
      </c>
      <c r="D203" s="36">
        <v>240</v>
      </c>
      <c r="E203" s="190">
        <f>117.60469+116.42775+115.25082+114.07388+218.74294+111.72+110.54306+109.36612+108.18918+107.01224+105.83531+104.65837</f>
        <v>1439.4243600000002</v>
      </c>
      <c r="O203" s="160"/>
      <c r="S203" s="147"/>
      <c r="T203" s="147"/>
    </row>
    <row r="204" spans="1:20" s="67" customFormat="1" ht="25.5" hidden="1">
      <c r="A204" s="156" t="s">
        <v>338</v>
      </c>
      <c r="B204" s="28" t="s">
        <v>155</v>
      </c>
      <c r="C204" s="1" t="s">
        <v>339</v>
      </c>
      <c r="D204" s="116"/>
      <c r="E204" s="190">
        <f>E205</f>
        <v>0</v>
      </c>
      <c r="O204" s="160"/>
      <c r="S204" s="147"/>
      <c r="T204" s="147"/>
    </row>
    <row r="205" spans="1:20" s="67" customFormat="1" ht="25.5" hidden="1">
      <c r="A205" s="33" t="s">
        <v>132</v>
      </c>
      <c r="B205" s="28" t="s">
        <v>155</v>
      </c>
      <c r="C205" s="1" t="s">
        <v>339</v>
      </c>
      <c r="D205" s="116">
        <v>244</v>
      </c>
      <c r="E205" s="190"/>
      <c r="O205" s="160"/>
      <c r="S205" s="147"/>
      <c r="T205" s="147"/>
    </row>
    <row r="206" spans="1:20" s="67" customFormat="1" ht="12.75" hidden="1">
      <c r="A206" s="33" t="s">
        <v>405</v>
      </c>
      <c r="B206" s="28" t="s">
        <v>155</v>
      </c>
      <c r="C206" s="1" t="s">
        <v>403</v>
      </c>
      <c r="D206" s="116"/>
      <c r="E206" s="190">
        <f>E207</f>
        <v>0</v>
      </c>
      <c r="O206" s="160"/>
      <c r="S206" s="147"/>
      <c r="T206" s="147"/>
    </row>
    <row r="207" spans="1:20" s="67" customFormat="1" ht="39" hidden="1">
      <c r="A207" s="31" t="s">
        <v>354</v>
      </c>
      <c r="B207" s="28" t="s">
        <v>155</v>
      </c>
      <c r="C207" s="1" t="s">
        <v>403</v>
      </c>
      <c r="D207" s="116">
        <v>240</v>
      </c>
      <c r="E207" s="190"/>
      <c r="O207" s="160"/>
      <c r="S207" s="147"/>
      <c r="T207" s="147"/>
    </row>
    <row r="208" spans="1:20" s="59" customFormat="1" ht="51">
      <c r="A208" s="23" t="s">
        <v>408</v>
      </c>
      <c r="B208" s="20" t="s">
        <v>155</v>
      </c>
      <c r="C208" s="21" t="s">
        <v>466</v>
      </c>
      <c r="D208" s="21"/>
      <c r="E208" s="189">
        <f>E209+E215+E227</f>
        <v>4405</v>
      </c>
      <c r="G208" s="141"/>
      <c r="O208" s="18"/>
      <c r="S208" s="141"/>
      <c r="T208" s="141"/>
    </row>
    <row r="209" spans="1:20" s="59" customFormat="1" ht="64.5" hidden="1">
      <c r="A209" s="25" t="s">
        <v>410</v>
      </c>
      <c r="B209" s="20" t="s">
        <v>155</v>
      </c>
      <c r="C209" s="21" t="s">
        <v>157</v>
      </c>
      <c r="D209" s="21"/>
      <c r="E209" s="189">
        <f>E210</f>
        <v>0</v>
      </c>
      <c r="G209" s="141"/>
      <c r="O209" s="18"/>
      <c r="S209" s="141"/>
      <c r="T209" s="141"/>
    </row>
    <row r="210" spans="1:5" ht="90.75" hidden="1">
      <c r="A210" s="27" t="s">
        <v>264</v>
      </c>
      <c r="B210" s="28" t="s">
        <v>155</v>
      </c>
      <c r="C210" s="1" t="s">
        <v>265</v>
      </c>
      <c r="D210" s="1"/>
      <c r="E210" s="213">
        <f>E211+E212+E213</f>
        <v>0</v>
      </c>
    </row>
    <row r="211" spans="1:20" s="19" customFormat="1" ht="29.25" customHeight="1" hidden="1">
      <c r="A211" s="31" t="s">
        <v>354</v>
      </c>
      <c r="B211" s="28" t="s">
        <v>155</v>
      </c>
      <c r="C211" s="1" t="s">
        <v>265</v>
      </c>
      <c r="D211" s="36">
        <v>240</v>
      </c>
      <c r="E211" s="213">
        <v>0</v>
      </c>
      <c r="G211" s="134"/>
      <c r="S211" s="134"/>
      <c r="T211" s="134"/>
    </row>
    <row r="212" spans="1:20" s="67" customFormat="1" ht="25.5" hidden="1">
      <c r="A212" s="31" t="s">
        <v>128</v>
      </c>
      <c r="B212" s="28" t="s">
        <v>155</v>
      </c>
      <c r="C212" s="1" t="s">
        <v>265</v>
      </c>
      <c r="D212" s="44">
        <v>810</v>
      </c>
      <c r="E212" s="190"/>
      <c r="O212" s="160"/>
      <c r="S212" s="147"/>
      <c r="T212" s="147"/>
    </row>
    <row r="213" spans="1:20" s="68" customFormat="1" ht="78" hidden="1">
      <c r="A213" s="30" t="s">
        <v>343</v>
      </c>
      <c r="B213" s="28" t="s">
        <v>155</v>
      </c>
      <c r="C213" s="1" t="s">
        <v>404</v>
      </c>
      <c r="D213" s="1"/>
      <c r="E213" s="213">
        <f>E214</f>
        <v>0</v>
      </c>
      <c r="O213" s="19"/>
      <c r="S213" s="146"/>
      <c r="T213" s="146"/>
    </row>
    <row r="214" spans="1:20" s="67" customFormat="1" ht="25.5" hidden="1">
      <c r="A214" s="31" t="s">
        <v>128</v>
      </c>
      <c r="B214" s="28" t="s">
        <v>155</v>
      </c>
      <c r="C214" s="1" t="s">
        <v>404</v>
      </c>
      <c r="D214" s="44">
        <v>810</v>
      </c>
      <c r="E214" s="190"/>
      <c r="O214" s="160"/>
      <c r="S214" s="147"/>
      <c r="T214" s="147"/>
    </row>
    <row r="215" spans="1:20" s="68" customFormat="1" ht="89.25">
      <c r="A215" s="25" t="s">
        <v>471</v>
      </c>
      <c r="B215" s="20" t="s">
        <v>155</v>
      </c>
      <c r="C215" s="21" t="s">
        <v>477</v>
      </c>
      <c r="D215" s="21"/>
      <c r="E215" s="189">
        <f>E217+E222+E220+E224</f>
        <v>3825</v>
      </c>
      <c r="G215" s="146"/>
      <c r="O215" s="19"/>
      <c r="S215" s="146"/>
      <c r="T215" s="146"/>
    </row>
    <row r="216" spans="1:20" s="68" customFormat="1" ht="25.5">
      <c r="A216" s="25" t="s">
        <v>473</v>
      </c>
      <c r="B216" s="20" t="s">
        <v>155</v>
      </c>
      <c r="C216" s="21" t="s">
        <v>474</v>
      </c>
      <c r="D216" s="21"/>
      <c r="E216" s="189">
        <f>E217+E224</f>
        <v>3825</v>
      </c>
      <c r="G216" s="146"/>
      <c r="O216" s="19"/>
      <c r="S216" s="146"/>
      <c r="T216" s="146"/>
    </row>
    <row r="217" spans="1:20" s="68" customFormat="1" ht="102">
      <c r="A217" s="30" t="s">
        <v>472</v>
      </c>
      <c r="B217" s="28" t="s">
        <v>155</v>
      </c>
      <c r="C217" s="1" t="s">
        <v>475</v>
      </c>
      <c r="D217" s="1"/>
      <c r="E217" s="213">
        <f>E218+E219</f>
        <v>2085</v>
      </c>
      <c r="G217" s="146"/>
      <c r="O217" s="19"/>
      <c r="S217" s="146"/>
      <c r="T217" s="146"/>
    </row>
    <row r="218" spans="1:20" s="67" customFormat="1" ht="25.5" hidden="1">
      <c r="A218" s="31" t="s">
        <v>128</v>
      </c>
      <c r="B218" s="28" t="s">
        <v>155</v>
      </c>
      <c r="C218" s="1" t="s">
        <v>266</v>
      </c>
      <c r="D218" s="44">
        <v>810</v>
      </c>
      <c r="E218" s="190"/>
      <c r="O218" s="160"/>
      <c r="S218" s="147"/>
      <c r="T218" s="147"/>
    </row>
    <row r="219" spans="1:5" ht="31.5" customHeight="1">
      <c r="A219" s="31" t="s">
        <v>354</v>
      </c>
      <c r="B219" s="28" t="s">
        <v>155</v>
      </c>
      <c r="C219" s="1" t="s">
        <v>475</v>
      </c>
      <c r="D219" s="36">
        <v>240</v>
      </c>
      <c r="E219" s="213">
        <f>1345-1000+1740</f>
        <v>2085</v>
      </c>
    </row>
    <row r="220" spans="1:5" ht="85.5" customHeight="1" hidden="1">
      <c r="A220" s="31" t="s">
        <v>370</v>
      </c>
      <c r="B220" s="28" t="s">
        <v>155</v>
      </c>
      <c r="C220" s="1" t="s">
        <v>369</v>
      </c>
      <c r="D220" s="36"/>
      <c r="E220" s="213">
        <f>E221</f>
        <v>0</v>
      </c>
    </row>
    <row r="221" spans="1:5" ht="15.75" customHeight="1" hidden="1">
      <c r="A221" s="33" t="s">
        <v>360</v>
      </c>
      <c r="B221" s="28" t="s">
        <v>155</v>
      </c>
      <c r="C221" s="1" t="s">
        <v>369</v>
      </c>
      <c r="D221" s="36">
        <v>410</v>
      </c>
      <c r="E221" s="213"/>
    </row>
    <row r="222" spans="1:20" s="68" customFormat="1" ht="78" hidden="1">
      <c r="A222" s="30" t="s">
        <v>343</v>
      </c>
      <c r="B222" s="28" t="s">
        <v>155</v>
      </c>
      <c r="C222" s="1" t="s">
        <v>321</v>
      </c>
      <c r="D222" s="1"/>
      <c r="E222" s="213">
        <f>E223</f>
        <v>0</v>
      </c>
      <c r="O222" s="19"/>
      <c r="S222" s="146"/>
      <c r="T222" s="146"/>
    </row>
    <row r="223" spans="1:20" s="67" customFormat="1" ht="25.5" hidden="1">
      <c r="A223" s="31" t="s">
        <v>128</v>
      </c>
      <c r="B223" s="28" t="s">
        <v>155</v>
      </c>
      <c r="C223" s="1" t="s">
        <v>321</v>
      </c>
      <c r="D223" s="44">
        <v>810</v>
      </c>
      <c r="E223" s="190"/>
      <c r="O223" s="160"/>
      <c r="S223" s="147"/>
      <c r="T223" s="147"/>
    </row>
    <row r="224" spans="1:5" ht="33" customHeight="1">
      <c r="A224" s="31" t="s">
        <v>385</v>
      </c>
      <c r="B224" s="28" t="s">
        <v>155</v>
      </c>
      <c r="C224" s="1" t="s">
        <v>476</v>
      </c>
      <c r="D224" s="36"/>
      <c r="E224" s="213">
        <f>E225+E226</f>
        <v>1740</v>
      </c>
    </row>
    <row r="225" spans="1:5" ht="31.5" customHeight="1">
      <c r="A225" s="31" t="s">
        <v>354</v>
      </c>
      <c r="B225" s="28" t="s">
        <v>155</v>
      </c>
      <c r="C225" s="1" t="s">
        <v>476</v>
      </c>
      <c r="D225" s="36">
        <v>240</v>
      </c>
      <c r="E225" s="213">
        <v>1740</v>
      </c>
    </row>
    <row r="226" spans="1:5" ht="20.25" customHeight="1" hidden="1">
      <c r="A226" s="33" t="s">
        <v>360</v>
      </c>
      <c r="B226" s="28" t="s">
        <v>155</v>
      </c>
      <c r="C226" s="1" t="s">
        <v>380</v>
      </c>
      <c r="D226" s="38">
        <v>410</v>
      </c>
      <c r="E226" s="213"/>
    </row>
    <row r="227" spans="1:20" s="68" customFormat="1" ht="76.5">
      <c r="A227" s="108" t="s">
        <v>467</v>
      </c>
      <c r="B227" s="20" t="s">
        <v>155</v>
      </c>
      <c r="C227" s="21" t="s">
        <v>470</v>
      </c>
      <c r="D227" s="21"/>
      <c r="E227" s="189">
        <f>E229</f>
        <v>580</v>
      </c>
      <c r="G227" s="146"/>
      <c r="O227" s="19"/>
      <c r="S227" s="146"/>
      <c r="T227" s="146"/>
    </row>
    <row r="228" spans="1:20" s="68" customFormat="1" ht="25.5">
      <c r="A228" s="25" t="s">
        <v>460</v>
      </c>
      <c r="B228" s="65" t="s">
        <v>155</v>
      </c>
      <c r="C228" s="119" t="s">
        <v>468</v>
      </c>
      <c r="D228" s="21"/>
      <c r="E228" s="189">
        <f>E229</f>
        <v>580</v>
      </c>
      <c r="G228" s="146"/>
      <c r="O228" s="19"/>
      <c r="S228" s="146"/>
      <c r="T228" s="146"/>
    </row>
    <row r="229" spans="1:20" s="68" customFormat="1" ht="84" customHeight="1">
      <c r="A229" s="30" t="s">
        <v>49</v>
      </c>
      <c r="B229" s="66" t="s">
        <v>155</v>
      </c>
      <c r="C229" s="117" t="s">
        <v>469</v>
      </c>
      <c r="D229" s="1"/>
      <c r="E229" s="213">
        <f>E230+E231</f>
        <v>580</v>
      </c>
      <c r="G229" s="146"/>
      <c r="O229" s="19"/>
      <c r="S229" s="146"/>
      <c r="T229" s="146"/>
    </row>
    <row r="230" spans="1:20" s="67" customFormat="1" ht="25.5">
      <c r="A230" s="33" t="s">
        <v>132</v>
      </c>
      <c r="B230" s="66" t="s">
        <v>155</v>
      </c>
      <c r="C230" s="117" t="s">
        <v>469</v>
      </c>
      <c r="D230" s="36">
        <v>240</v>
      </c>
      <c r="E230" s="190">
        <v>580</v>
      </c>
      <c r="G230" s="147"/>
      <c r="O230" s="160"/>
      <c r="S230" s="147"/>
      <c r="T230" s="147"/>
    </row>
    <row r="231" spans="1:20" s="67" customFormat="1" ht="12.75" hidden="1">
      <c r="A231" s="33" t="s">
        <v>360</v>
      </c>
      <c r="B231" s="66" t="s">
        <v>155</v>
      </c>
      <c r="C231" s="117" t="s">
        <v>288</v>
      </c>
      <c r="D231" s="44">
        <v>410</v>
      </c>
      <c r="E231" s="190">
        <f>747-747</f>
        <v>0</v>
      </c>
      <c r="O231" s="160"/>
      <c r="S231" s="147"/>
      <c r="T231" s="147"/>
    </row>
    <row r="232" spans="1:20" s="103" customFormat="1" ht="15">
      <c r="A232" s="100" t="s">
        <v>188</v>
      </c>
      <c r="B232" s="91" t="s">
        <v>189</v>
      </c>
      <c r="C232" s="89"/>
      <c r="D232" s="89"/>
      <c r="E232" s="210">
        <f>E234+E260+E276+E280+E256+E287</f>
        <v>18900.316000000003</v>
      </c>
      <c r="O232" s="161"/>
      <c r="S232" s="226"/>
      <c r="T232" s="226"/>
    </row>
    <row r="233" spans="1:5" ht="25.5">
      <c r="A233" s="23" t="s">
        <v>199</v>
      </c>
      <c r="B233" s="65" t="s">
        <v>189</v>
      </c>
      <c r="C233" s="51" t="s">
        <v>423</v>
      </c>
      <c r="D233" s="54"/>
      <c r="E233" s="215">
        <f>E234</f>
        <v>4148.08</v>
      </c>
    </row>
    <row r="234" spans="1:5" ht="25.5">
      <c r="A234" s="25" t="s">
        <v>166</v>
      </c>
      <c r="B234" s="65" t="s">
        <v>189</v>
      </c>
      <c r="C234" s="21" t="s">
        <v>421</v>
      </c>
      <c r="D234" s="21"/>
      <c r="E234" s="189">
        <f>E235+E243+E245+E247+E251+E249+E253+E240</f>
        <v>4148.08</v>
      </c>
    </row>
    <row r="235" spans="1:20" s="19" customFormat="1" ht="25.5" hidden="1">
      <c r="A235" s="46" t="s">
        <v>202</v>
      </c>
      <c r="B235" s="37" t="s">
        <v>189</v>
      </c>
      <c r="C235" s="36" t="s">
        <v>164</v>
      </c>
      <c r="D235" s="36"/>
      <c r="E235" s="211">
        <f>E236+E237+E238+E239</f>
        <v>0</v>
      </c>
      <c r="G235" s="134"/>
      <c r="S235" s="134"/>
      <c r="T235" s="134"/>
    </row>
    <row r="236" spans="1:20" s="64" customFormat="1" ht="18.75" customHeight="1" hidden="1">
      <c r="A236" s="163" t="s">
        <v>357</v>
      </c>
      <c r="B236" s="37" t="s">
        <v>189</v>
      </c>
      <c r="C236" s="36" t="s">
        <v>164</v>
      </c>
      <c r="D236" s="36">
        <v>110</v>
      </c>
      <c r="E236" s="211"/>
      <c r="G236" s="142"/>
      <c r="S236" s="142"/>
      <c r="T236" s="142"/>
    </row>
    <row r="237" spans="1:20" s="26" customFormat="1" ht="25.5" hidden="1">
      <c r="A237" s="33" t="s">
        <v>203</v>
      </c>
      <c r="B237" s="37" t="s">
        <v>189</v>
      </c>
      <c r="C237" s="36" t="s">
        <v>164</v>
      </c>
      <c r="D237" s="36">
        <v>112</v>
      </c>
      <c r="E237" s="211">
        <v>0</v>
      </c>
      <c r="G237" s="138"/>
      <c r="O237" s="62"/>
      <c r="S237" s="138"/>
      <c r="T237" s="138"/>
    </row>
    <row r="238" spans="1:20" s="29" customFormat="1" ht="27" customHeight="1" hidden="1">
      <c r="A238" s="31" t="s">
        <v>354</v>
      </c>
      <c r="B238" s="37" t="s">
        <v>189</v>
      </c>
      <c r="C238" s="36" t="s">
        <v>164</v>
      </c>
      <c r="D238" s="36">
        <v>240</v>
      </c>
      <c r="E238" s="211"/>
      <c r="G238" s="136"/>
      <c r="S238" s="136"/>
      <c r="T238" s="136"/>
    </row>
    <row r="239" spans="1:20" s="29" customFormat="1" ht="18.75" customHeight="1" hidden="1">
      <c r="A239" s="163" t="s">
        <v>358</v>
      </c>
      <c r="B239" s="37" t="s">
        <v>189</v>
      </c>
      <c r="C239" s="36" t="s">
        <v>164</v>
      </c>
      <c r="D239" s="36">
        <v>850</v>
      </c>
      <c r="E239" s="211"/>
      <c r="G239" s="136"/>
      <c r="S239" s="136"/>
      <c r="T239" s="136"/>
    </row>
    <row r="240" spans="1:20" s="19" customFormat="1" ht="25.5" hidden="1">
      <c r="A240" s="46" t="s">
        <v>393</v>
      </c>
      <c r="B240" s="37" t="s">
        <v>189</v>
      </c>
      <c r="C240" s="36" t="s">
        <v>392</v>
      </c>
      <c r="D240" s="36"/>
      <c r="E240" s="211">
        <f>E241</f>
        <v>0</v>
      </c>
      <c r="G240" s="134"/>
      <c r="S240" s="134"/>
      <c r="T240" s="134"/>
    </row>
    <row r="241" spans="1:20" s="64" customFormat="1" ht="18.75" customHeight="1" hidden="1">
      <c r="A241" s="3" t="s">
        <v>363</v>
      </c>
      <c r="B241" s="37" t="s">
        <v>189</v>
      </c>
      <c r="C241" s="36" t="s">
        <v>392</v>
      </c>
      <c r="D241" s="36">
        <v>610</v>
      </c>
      <c r="E241" s="211">
        <v>0</v>
      </c>
      <c r="G241" s="142"/>
      <c r="S241" s="142"/>
      <c r="T241" s="142"/>
    </row>
    <row r="242" spans="1:20" s="64" customFormat="1" ht="12.75" customHeight="1">
      <c r="A242" s="25" t="s">
        <v>166</v>
      </c>
      <c r="B242" s="181" t="s">
        <v>189</v>
      </c>
      <c r="C242" s="179" t="s">
        <v>421</v>
      </c>
      <c r="D242" s="36"/>
      <c r="E242" s="211">
        <f>E243+E245+E247</f>
        <v>4148.08</v>
      </c>
      <c r="G242" s="142"/>
      <c r="S242" s="142"/>
      <c r="T242" s="142"/>
    </row>
    <row r="243" spans="1:5" ht="25.5">
      <c r="A243" s="46" t="s">
        <v>267</v>
      </c>
      <c r="B243" s="66" t="s">
        <v>189</v>
      </c>
      <c r="C243" s="43" t="s">
        <v>457</v>
      </c>
      <c r="D243" s="44"/>
      <c r="E243" s="190">
        <f>E244</f>
        <v>3800</v>
      </c>
    </row>
    <row r="244" spans="1:5" ht="29.25" customHeight="1">
      <c r="A244" s="31" t="s">
        <v>354</v>
      </c>
      <c r="B244" s="66" t="s">
        <v>189</v>
      </c>
      <c r="C244" s="43" t="s">
        <v>457</v>
      </c>
      <c r="D244" s="36">
        <v>240</v>
      </c>
      <c r="E244" s="190">
        <v>3800</v>
      </c>
    </row>
    <row r="245" spans="1:20" s="67" customFormat="1" ht="25.5">
      <c r="A245" s="42" t="s">
        <v>68</v>
      </c>
      <c r="B245" s="66" t="s">
        <v>189</v>
      </c>
      <c r="C245" s="43" t="s">
        <v>458</v>
      </c>
      <c r="D245" s="44"/>
      <c r="E245" s="190">
        <f>E246</f>
        <v>48.079999999999984</v>
      </c>
      <c r="G245" s="147"/>
      <c r="O245" s="160"/>
      <c r="S245" s="147"/>
      <c r="T245" s="147"/>
    </row>
    <row r="246" spans="1:20" s="62" customFormat="1" ht="28.5" customHeight="1">
      <c r="A246" s="31" t="s">
        <v>128</v>
      </c>
      <c r="B246" s="66" t="s">
        <v>189</v>
      </c>
      <c r="C246" s="43" t="s">
        <v>458</v>
      </c>
      <c r="D246" s="36">
        <v>810</v>
      </c>
      <c r="E246" s="190">
        <f>500-451.92</f>
        <v>48.079999999999984</v>
      </c>
      <c r="G246" s="145"/>
      <c r="S246" s="145"/>
      <c r="T246" s="145"/>
    </row>
    <row r="247" spans="1:20" s="29" customFormat="1" ht="25.5">
      <c r="A247" s="3" t="s">
        <v>268</v>
      </c>
      <c r="B247" s="66" t="s">
        <v>189</v>
      </c>
      <c r="C247" s="43" t="s">
        <v>459</v>
      </c>
      <c r="D247" s="44"/>
      <c r="E247" s="190">
        <f>E248</f>
        <v>300</v>
      </c>
      <c r="G247" s="136"/>
      <c r="S247" s="136"/>
      <c r="T247" s="136"/>
    </row>
    <row r="248" spans="1:20" s="29" customFormat="1" ht="29.25" customHeight="1">
      <c r="A248" s="31" t="s">
        <v>354</v>
      </c>
      <c r="B248" s="66" t="s">
        <v>189</v>
      </c>
      <c r="C248" s="43" t="s">
        <v>459</v>
      </c>
      <c r="D248" s="36">
        <v>240</v>
      </c>
      <c r="E248" s="190">
        <v>300</v>
      </c>
      <c r="G248" s="136"/>
      <c r="S248" s="136"/>
      <c r="T248" s="136"/>
    </row>
    <row r="249" spans="1:20" s="29" customFormat="1" ht="39" hidden="1">
      <c r="A249" s="31" t="s">
        <v>345</v>
      </c>
      <c r="B249" s="66" t="s">
        <v>189</v>
      </c>
      <c r="C249" s="43" t="s">
        <v>336</v>
      </c>
      <c r="D249" s="44"/>
      <c r="E249" s="190">
        <f>E250</f>
        <v>0</v>
      </c>
      <c r="S249" s="136"/>
      <c r="T249" s="136"/>
    </row>
    <row r="250" spans="1:20" s="29" customFormat="1" ht="25.5" hidden="1">
      <c r="A250" s="33" t="s">
        <v>132</v>
      </c>
      <c r="B250" s="66" t="s">
        <v>189</v>
      </c>
      <c r="C250" s="43" t="s">
        <v>336</v>
      </c>
      <c r="D250" s="44">
        <v>244</v>
      </c>
      <c r="E250" s="190"/>
      <c r="S250" s="136"/>
      <c r="T250" s="136"/>
    </row>
    <row r="251" spans="1:20" s="29" customFormat="1" ht="12.75" hidden="1">
      <c r="A251" s="33" t="s">
        <v>307</v>
      </c>
      <c r="B251" s="66" t="s">
        <v>189</v>
      </c>
      <c r="C251" s="43" t="s">
        <v>306</v>
      </c>
      <c r="D251" s="44"/>
      <c r="E251" s="190">
        <f>E252</f>
        <v>0</v>
      </c>
      <c r="S251" s="136"/>
      <c r="T251" s="136"/>
    </row>
    <row r="252" spans="1:20" s="29" customFormat="1" ht="25.5" hidden="1">
      <c r="A252" s="33" t="s">
        <v>132</v>
      </c>
      <c r="B252" s="66" t="s">
        <v>189</v>
      </c>
      <c r="C252" s="43" t="s">
        <v>306</v>
      </c>
      <c r="D252" s="44">
        <v>244</v>
      </c>
      <c r="E252" s="190"/>
      <c r="S252" s="136"/>
      <c r="T252" s="136"/>
    </row>
    <row r="253" spans="1:20" s="29" customFormat="1" ht="25.5" hidden="1">
      <c r="A253" s="3" t="s">
        <v>381</v>
      </c>
      <c r="B253" s="66" t="s">
        <v>189</v>
      </c>
      <c r="C253" s="43" t="s">
        <v>382</v>
      </c>
      <c r="D253" s="44"/>
      <c r="E253" s="190">
        <f>E254</f>
        <v>0</v>
      </c>
      <c r="G253" s="136"/>
      <c r="S253" s="136"/>
      <c r="T253" s="136"/>
    </row>
    <row r="254" spans="1:20" s="29" customFormat="1" ht="29.25" customHeight="1" hidden="1">
      <c r="A254" s="31" t="s">
        <v>354</v>
      </c>
      <c r="B254" s="66" t="s">
        <v>189</v>
      </c>
      <c r="C254" s="43" t="s">
        <v>382</v>
      </c>
      <c r="D254" s="36">
        <v>240</v>
      </c>
      <c r="E254" s="190"/>
      <c r="G254" s="136"/>
      <c r="S254" s="136"/>
      <c r="T254" s="136"/>
    </row>
    <row r="255" spans="1:20" s="63" customFormat="1" ht="39" hidden="1">
      <c r="A255" s="47" t="s">
        <v>409</v>
      </c>
      <c r="B255" s="65" t="s">
        <v>189</v>
      </c>
      <c r="C255" s="51" t="s">
        <v>466</v>
      </c>
      <c r="D255" s="54"/>
      <c r="E255" s="215">
        <f>E256+E268</f>
        <v>0</v>
      </c>
      <c r="G255" s="140"/>
      <c r="O255" s="29"/>
      <c r="S255" s="140"/>
      <c r="T255" s="140"/>
    </row>
    <row r="256" spans="1:20" s="59" customFormat="1" ht="64.5" hidden="1">
      <c r="A256" s="47" t="s">
        <v>411</v>
      </c>
      <c r="B256" s="65" t="s">
        <v>189</v>
      </c>
      <c r="C256" s="51" t="s">
        <v>456</v>
      </c>
      <c r="D256" s="54"/>
      <c r="E256" s="215">
        <f>E257</f>
        <v>0</v>
      </c>
      <c r="G256" s="141"/>
      <c r="O256" s="18"/>
      <c r="S256" s="141"/>
      <c r="T256" s="141"/>
    </row>
    <row r="257" spans="1:20" s="59" customFormat="1" ht="25.5" hidden="1">
      <c r="A257" s="25" t="s">
        <v>454</v>
      </c>
      <c r="B257" s="20" t="s">
        <v>189</v>
      </c>
      <c r="C257" s="180" t="s">
        <v>455</v>
      </c>
      <c r="D257" s="21"/>
      <c r="E257" s="189">
        <f>E258</f>
        <v>0</v>
      </c>
      <c r="G257" s="141"/>
      <c r="O257" s="18"/>
      <c r="S257" s="141"/>
      <c r="T257" s="141"/>
    </row>
    <row r="258" spans="1:5" ht="25.5" hidden="1">
      <c r="A258" s="52" t="s">
        <v>412</v>
      </c>
      <c r="B258" s="66" t="s">
        <v>189</v>
      </c>
      <c r="C258" s="179" t="s">
        <v>453</v>
      </c>
      <c r="D258" s="54"/>
      <c r="E258" s="190">
        <f>E259</f>
        <v>0</v>
      </c>
    </row>
    <row r="259" spans="1:5" ht="30" customHeight="1" hidden="1">
      <c r="A259" s="31" t="s">
        <v>354</v>
      </c>
      <c r="B259" s="66" t="s">
        <v>189</v>
      </c>
      <c r="C259" s="179" t="s">
        <v>453</v>
      </c>
      <c r="D259" s="36">
        <v>240</v>
      </c>
      <c r="E259" s="190">
        <v>0</v>
      </c>
    </row>
    <row r="260" spans="1:20" s="63" customFormat="1" ht="25.5">
      <c r="A260" s="47" t="s">
        <v>269</v>
      </c>
      <c r="B260" s="65" t="s">
        <v>189</v>
      </c>
      <c r="C260" s="51" t="s">
        <v>465</v>
      </c>
      <c r="D260" s="54"/>
      <c r="E260" s="215">
        <f>E261+E271</f>
        <v>14638.076000000001</v>
      </c>
      <c r="G260" s="140"/>
      <c r="O260" s="29"/>
      <c r="S260" s="140"/>
      <c r="T260" s="140"/>
    </row>
    <row r="261" spans="1:20" s="59" customFormat="1" ht="51">
      <c r="A261" s="47" t="s">
        <v>270</v>
      </c>
      <c r="B261" s="65" t="s">
        <v>189</v>
      </c>
      <c r="C261" s="51" t="s">
        <v>462</v>
      </c>
      <c r="D261" s="54"/>
      <c r="E261" s="215">
        <f>E265+E267+E269+E263</f>
        <v>14638.076000000001</v>
      </c>
      <c r="G261" s="141"/>
      <c r="O261" s="18"/>
      <c r="S261" s="141"/>
      <c r="T261" s="141"/>
    </row>
    <row r="262" spans="1:20" s="59" customFormat="1" ht="12.75">
      <c r="A262" s="47" t="s">
        <v>461</v>
      </c>
      <c r="B262" s="65" t="s">
        <v>189</v>
      </c>
      <c r="C262" s="51" t="s">
        <v>463</v>
      </c>
      <c r="D262" s="54"/>
      <c r="E262" s="215">
        <f>E263</f>
        <v>14488.076000000001</v>
      </c>
      <c r="G262" s="141"/>
      <c r="O262" s="18"/>
      <c r="S262" s="141"/>
      <c r="T262" s="141"/>
    </row>
    <row r="263" spans="1:5" ht="63.75">
      <c r="A263" s="52" t="s">
        <v>396</v>
      </c>
      <c r="B263" s="66" t="s">
        <v>189</v>
      </c>
      <c r="C263" s="36" t="s">
        <v>464</v>
      </c>
      <c r="D263" s="54"/>
      <c r="E263" s="190">
        <f>E264</f>
        <v>14488.076000000001</v>
      </c>
    </row>
    <row r="264" spans="1:20" s="64" customFormat="1" ht="18.75" customHeight="1">
      <c r="A264" s="3" t="s">
        <v>363</v>
      </c>
      <c r="B264" s="37" t="s">
        <v>189</v>
      </c>
      <c r="C264" s="36" t="s">
        <v>464</v>
      </c>
      <c r="D264" s="36">
        <v>610</v>
      </c>
      <c r="E264" s="211">
        <f>12611.946+500+1376.13</f>
        <v>14488.076000000001</v>
      </c>
      <c r="G264" s="142"/>
      <c r="S264" s="142"/>
      <c r="T264" s="142"/>
    </row>
    <row r="265" spans="1:5" ht="63.75">
      <c r="A265" s="52" t="s">
        <v>289</v>
      </c>
      <c r="B265" s="66" t="s">
        <v>189</v>
      </c>
      <c r="C265" s="43" t="s">
        <v>271</v>
      </c>
      <c r="D265" s="54"/>
      <c r="E265" s="190">
        <f>E266</f>
        <v>150</v>
      </c>
    </row>
    <row r="266" spans="1:5" ht="25.5" customHeight="1">
      <c r="A266" s="31" t="s">
        <v>354</v>
      </c>
      <c r="B266" s="66" t="s">
        <v>189</v>
      </c>
      <c r="C266" s="43" t="s">
        <v>83</v>
      </c>
      <c r="D266" s="36">
        <v>240</v>
      </c>
      <c r="E266" s="190">
        <v>150</v>
      </c>
    </row>
    <row r="267" spans="1:5" ht="41.25" customHeight="1" hidden="1">
      <c r="A267" s="33" t="s">
        <v>272</v>
      </c>
      <c r="B267" s="66" t="s">
        <v>189</v>
      </c>
      <c r="C267" s="43" t="s">
        <v>273</v>
      </c>
      <c r="D267" s="54"/>
      <c r="E267" s="190">
        <f>E268</f>
        <v>0</v>
      </c>
    </row>
    <row r="268" spans="1:5" ht="27.75" customHeight="1" hidden="1">
      <c r="A268" s="31" t="s">
        <v>354</v>
      </c>
      <c r="B268" s="66" t="s">
        <v>189</v>
      </c>
      <c r="C268" s="43" t="s">
        <v>273</v>
      </c>
      <c r="D268" s="36">
        <v>240</v>
      </c>
      <c r="E268" s="190"/>
    </row>
    <row r="269" spans="1:5" ht="51" customHeight="1" hidden="1">
      <c r="A269" s="33" t="s">
        <v>274</v>
      </c>
      <c r="B269" s="66" t="s">
        <v>189</v>
      </c>
      <c r="C269" s="43" t="s">
        <v>280</v>
      </c>
      <c r="D269" s="54"/>
      <c r="E269" s="190">
        <f>E270</f>
        <v>0</v>
      </c>
    </row>
    <row r="270" spans="1:5" ht="24.75" customHeight="1" hidden="1">
      <c r="A270" s="31" t="s">
        <v>354</v>
      </c>
      <c r="B270" s="66" t="s">
        <v>189</v>
      </c>
      <c r="C270" s="43" t="s">
        <v>280</v>
      </c>
      <c r="D270" s="36">
        <v>240</v>
      </c>
      <c r="E270" s="190"/>
    </row>
    <row r="271" spans="1:20" s="59" customFormat="1" ht="39" hidden="1">
      <c r="A271" s="47" t="s">
        <v>275</v>
      </c>
      <c r="B271" s="65" t="s">
        <v>189</v>
      </c>
      <c r="C271" s="51" t="s">
        <v>198</v>
      </c>
      <c r="D271" s="54"/>
      <c r="E271" s="215">
        <f>E272+E274</f>
        <v>0</v>
      </c>
      <c r="G271" s="141"/>
      <c r="O271" s="18"/>
      <c r="S271" s="141"/>
      <c r="T271" s="141"/>
    </row>
    <row r="272" spans="1:5" ht="51.75" hidden="1">
      <c r="A272" s="52" t="s">
        <v>324</v>
      </c>
      <c r="B272" s="66" t="s">
        <v>189</v>
      </c>
      <c r="C272" s="43" t="s">
        <v>284</v>
      </c>
      <c r="D272" s="54"/>
      <c r="E272" s="190">
        <f>E273</f>
        <v>0</v>
      </c>
    </row>
    <row r="273" spans="1:5" ht="26.25" customHeight="1" hidden="1">
      <c r="A273" s="31" t="s">
        <v>354</v>
      </c>
      <c r="B273" s="66" t="s">
        <v>189</v>
      </c>
      <c r="C273" s="43" t="s">
        <v>284</v>
      </c>
      <c r="D273" s="36">
        <v>240</v>
      </c>
      <c r="E273" s="190"/>
    </row>
    <row r="274" spans="1:5" ht="51.75" hidden="1">
      <c r="A274" s="52" t="s">
        <v>290</v>
      </c>
      <c r="B274" s="66" t="s">
        <v>189</v>
      </c>
      <c r="C274" s="43" t="s">
        <v>285</v>
      </c>
      <c r="D274" s="54"/>
      <c r="E274" s="190">
        <f>E275</f>
        <v>0</v>
      </c>
    </row>
    <row r="275" spans="1:5" ht="25.5" hidden="1">
      <c r="A275" s="33" t="s">
        <v>132</v>
      </c>
      <c r="B275" s="66" t="s">
        <v>189</v>
      </c>
      <c r="C275" s="43" t="s">
        <v>285</v>
      </c>
      <c r="D275" s="44">
        <v>244</v>
      </c>
      <c r="E275" s="190"/>
    </row>
    <row r="276" spans="1:20" s="63" customFormat="1" ht="25.5" hidden="1">
      <c r="A276" s="47" t="s">
        <v>246</v>
      </c>
      <c r="B276" s="65" t="s">
        <v>189</v>
      </c>
      <c r="C276" s="51" t="s">
        <v>248</v>
      </c>
      <c r="D276" s="54"/>
      <c r="E276" s="215">
        <f>E277</f>
        <v>0</v>
      </c>
      <c r="G276" s="140"/>
      <c r="O276" s="29"/>
      <c r="S276" s="140"/>
      <c r="T276" s="140"/>
    </row>
    <row r="277" spans="1:20" s="59" customFormat="1" ht="39" hidden="1">
      <c r="A277" s="47" t="s">
        <v>247</v>
      </c>
      <c r="B277" s="48" t="s">
        <v>189</v>
      </c>
      <c r="C277" s="51" t="s">
        <v>249</v>
      </c>
      <c r="D277" s="53"/>
      <c r="E277" s="215">
        <f>E278</f>
        <v>0</v>
      </c>
      <c r="G277" s="141"/>
      <c r="O277" s="18"/>
      <c r="S277" s="141"/>
      <c r="T277" s="141"/>
    </row>
    <row r="278" spans="1:20" s="29" customFormat="1" ht="51.75" hidden="1">
      <c r="A278" s="42" t="s">
        <v>371</v>
      </c>
      <c r="B278" s="66" t="s">
        <v>189</v>
      </c>
      <c r="C278" s="43" t="s">
        <v>352</v>
      </c>
      <c r="D278" s="44"/>
      <c r="E278" s="190">
        <f>E279</f>
        <v>0</v>
      </c>
      <c r="S278" s="136"/>
      <c r="T278" s="136"/>
    </row>
    <row r="279" spans="1:20" s="29" customFormat="1" ht="30" customHeight="1" hidden="1">
      <c r="A279" s="31" t="s">
        <v>354</v>
      </c>
      <c r="B279" s="66" t="s">
        <v>189</v>
      </c>
      <c r="C279" s="43" t="s">
        <v>352</v>
      </c>
      <c r="D279" s="36">
        <v>240</v>
      </c>
      <c r="E279" s="190">
        <v>0</v>
      </c>
      <c r="S279" s="136"/>
      <c r="T279" s="136"/>
    </row>
    <row r="280" spans="1:20" s="63" customFormat="1" ht="39" hidden="1">
      <c r="A280" s="47" t="s">
        <v>389</v>
      </c>
      <c r="B280" s="65" t="s">
        <v>189</v>
      </c>
      <c r="C280" s="51" t="s">
        <v>386</v>
      </c>
      <c r="D280" s="54"/>
      <c r="E280" s="215">
        <f>E281</f>
        <v>0</v>
      </c>
      <c r="G280" s="140"/>
      <c r="O280" s="29"/>
      <c r="S280" s="140"/>
      <c r="T280" s="140"/>
    </row>
    <row r="281" spans="1:20" s="59" customFormat="1" ht="64.5" hidden="1">
      <c r="A281" s="47" t="s">
        <v>391</v>
      </c>
      <c r="B281" s="48" t="s">
        <v>189</v>
      </c>
      <c r="C281" s="51" t="s">
        <v>387</v>
      </c>
      <c r="D281" s="53"/>
      <c r="E281" s="215">
        <f>E282+E284</f>
        <v>0</v>
      </c>
      <c r="G281" s="141"/>
      <c r="O281" s="18"/>
      <c r="S281" s="141"/>
      <c r="T281" s="141"/>
    </row>
    <row r="282" spans="1:20" s="29" customFormat="1" ht="12.75" hidden="1">
      <c r="A282" s="42" t="s">
        <v>390</v>
      </c>
      <c r="B282" s="66" t="s">
        <v>189</v>
      </c>
      <c r="C282" s="43" t="s">
        <v>388</v>
      </c>
      <c r="D282" s="44"/>
      <c r="E282" s="190">
        <f>E283</f>
        <v>0</v>
      </c>
      <c r="S282" s="136"/>
      <c r="T282" s="136"/>
    </row>
    <row r="283" spans="1:20" s="29" customFormat="1" ht="30" customHeight="1" hidden="1">
      <c r="A283" s="31" t="s">
        <v>354</v>
      </c>
      <c r="B283" s="66" t="s">
        <v>189</v>
      </c>
      <c r="C283" s="43" t="s">
        <v>388</v>
      </c>
      <c r="D283" s="36">
        <v>240</v>
      </c>
      <c r="E283" s="190"/>
      <c r="S283" s="136"/>
      <c r="T283" s="136"/>
    </row>
    <row r="284" spans="1:20" s="29" customFormat="1" ht="30" customHeight="1" hidden="1">
      <c r="A284" s="31" t="s">
        <v>354</v>
      </c>
      <c r="B284" s="66" t="s">
        <v>189</v>
      </c>
      <c r="C284" s="43" t="s">
        <v>400</v>
      </c>
      <c r="D284" s="36">
        <v>240</v>
      </c>
      <c r="E284" s="190"/>
      <c r="S284" s="136"/>
      <c r="T284" s="136"/>
    </row>
    <row r="285" spans="1:20" s="63" customFormat="1" ht="63.75">
      <c r="A285" s="47" t="s">
        <v>87</v>
      </c>
      <c r="B285" s="65" t="s">
        <v>189</v>
      </c>
      <c r="C285" s="51" t="s">
        <v>88</v>
      </c>
      <c r="D285" s="54"/>
      <c r="E285" s="215">
        <f>E286</f>
        <v>13929.76</v>
      </c>
      <c r="G285" s="140"/>
      <c r="O285" s="29"/>
      <c r="S285" s="140"/>
      <c r="T285" s="140"/>
    </row>
    <row r="286" spans="1:20" s="59" customFormat="1" ht="63.75">
      <c r="A286" s="47" t="s">
        <v>89</v>
      </c>
      <c r="B286" s="48" t="s">
        <v>189</v>
      </c>
      <c r="C286" s="51" t="s">
        <v>90</v>
      </c>
      <c r="D286" s="53"/>
      <c r="E286" s="215">
        <f>E288+E290</f>
        <v>13929.76</v>
      </c>
      <c r="G286" s="141"/>
      <c r="O286" s="18"/>
      <c r="S286" s="141"/>
      <c r="T286" s="141"/>
    </row>
    <row r="287" spans="1:20" s="59" customFormat="1" ht="12.75">
      <c r="A287" s="47" t="s">
        <v>92</v>
      </c>
      <c r="B287" s="65" t="s">
        <v>189</v>
      </c>
      <c r="C287" s="51" t="s">
        <v>91</v>
      </c>
      <c r="D287" s="54"/>
      <c r="E287" s="215">
        <f>E288</f>
        <v>114.16</v>
      </c>
      <c r="G287" s="141"/>
      <c r="O287" s="18"/>
      <c r="S287" s="141"/>
      <c r="T287" s="141"/>
    </row>
    <row r="288" spans="1:20" s="29" customFormat="1" ht="41.25" customHeight="1">
      <c r="A288" s="42" t="s">
        <v>93</v>
      </c>
      <c r="B288" s="66" t="s">
        <v>189</v>
      </c>
      <c r="C288" s="43" t="s">
        <v>97</v>
      </c>
      <c r="D288" s="44"/>
      <c r="E288" s="190">
        <f>E289</f>
        <v>114.16</v>
      </c>
      <c r="S288" s="136"/>
      <c r="T288" s="136"/>
    </row>
    <row r="289" spans="1:20" s="29" customFormat="1" ht="25.5" customHeight="1">
      <c r="A289" s="31" t="s">
        <v>354</v>
      </c>
      <c r="B289" s="66" t="s">
        <v>189</v>
      </c>
      <c r="C289" s="43" t="s">
        <v>97</v>
      </c>
      <c r="D289" s="36">
        <v>240</v>
      </c>
      <c r="E289" s="190">
        <v>114.16</v>
      </c>
      <c r="S289" s="136"/>
      <c r="T289" s="136"/>
    </row>
    <row r="290" spans="1:20" s="102" customFormat="1" ht="15">
      <c r="A290" s="88" t="s">
        <v>183</v>
      </c>
      <c r="B290" s="90" t="s">
        <v>180</v>
      </c>
      <c r="C290" s="89"/>
      <c r="D290" s="89"/>
      <c r="E290" s="208">
        <f>E291</f>
        <v>13815.6</v>
      </c>
      <c r="G290" s="148"/>
      <c r="S290" s="148"/>
      <c r="T290" s="148"/>
    </row>
    <row r="291" spans="1:20" s="99" customFormat="1" ht="15">
      <c r="A291" s="88" t="s">
        <v>114</v>
      </c>
      <c r="B291" s="90" t="s">
        <v>113</v>
      </c>
      <c r="C291" s="89"/>
      <c r="D291" s="89"/>
      <c r="E291" s="208">
        <f>E301+E308+E316+E292</f>
        <v>13815.6</v>
      </c>
      <c r="G291" s="144"/>
      <c r="O291" s="102"/>
      <c r="S291" s="144"/>
      <c r="T291" s="144"/>
    </row>
    <row r="292" spans="1:7" ht="13.5" hidden="1">
      <c r="A292" s="88" t="s">
        <v>166</v>
      </c>
      <c r="B292" s="90" t="s">
        <v>113</v>
      </c>
      <c r="C292" s="89" t="s">
        <v>163</v>
      </c>
      <c r="D292" s="89"/>
      <c r="E292" s="208">
        <f>E298+E293+E296</f>
        <v>0</v>
      </c>
      <c r="G292" s="18"/>
    </row>
    <row r="293" spans="1:20" s="29" customFormat="1" ht="25.5" hidden="1">
      <c r="A293" s="31" t="s">
        <v>333</v>
      </c>
      <c r="B293" s="28" t="s">
        <v>113</v>
      </c>
      <c r="C293" s="1" t="s">
        <v>332</v>
      </c>
      <c r="D293" s="1"/>
      <c r="E293" s="213">
        <f>E294+E295</f>
        <v>0</v>
      </c>
      <c r="S293" s="136"/>
      <c r="T293" s="136"/>
    </row>
    <row r="294" spans="1:20" s="29" customFormat="1" ht="18" customHeight="1" hidden="1">
      <c r="A294" s="164" t="s">
        <v>357</v>
      </c>
      <c r="B294" s="28" t="s">
        <v>113</v>
      </c>
      <c r="C294" s="1" t="s">
        <v>332</v>
      </c>
      <c r="D294" s="1" t="s">
        <v>361</v>
      </c>
      <c r="E294" s="213"/>
      <c r="S294" s="136"/>
      <c r="T294" s="136"/>
    </row>
    <row r="295" spans="1:20" s="29" customFormat="1" ht="12.75" hidden="1">
      <c r="A295" s="31" t="s">
        <v>398</v>
      </c>
      <c r="B295" s="28" t="s">
        <v>113</v>
      </c>
      <c r="C295" s="1" t="s">
        <v>332</v>
      </c>
      <c r="D295" s="1" t="s">
        <v>364</v>
      </c>
      <c r="E295" s="213"/>
      <c r="S295" s="136"/>
      <c r="T295" s="136"/>
    </row>
    <row r="296" spans="1:20" s="29" customFormat="1" ht="12.75" hidden="1">
      <c r="A296" s="31" t="s">
        <v>331</v>
      </c>
      <c r="B296" s="28" t="s">
        <v>113</v>
      </c>
      <c r="C296" s="1" t="s">
        <v>330</v>
      </c>
      <c r="D296" s="1"/>
      <c r="E296" s="213">
        <f>E297</f>
        <v>0</v>
      </c>
      <c r="S296" s="136"/>
      <c r="T296" s="136"/>
    </row>
    <row r="297" spans="1:20" s="29" customFormat="1" ht="25.5" hidden="1">
      <c r="A297" s="31" t="s">
        <v>132</v>
      </c>
      <c r="B297" s="28" t="s">
        <v>113</v>
      </c>
      <c r="C297" s="1" t="s">
        <v>330</v>
      </c>
      <c r="D297" s="1" t="s">
        <v>152</v>
      </c>
      <c r="E297" s="213"/>
      <c r="S297" s="136"/>
      <c r="T297" s="136"/>
    </row>
    <row r="298" spans="1:20" s="29" customFormat="1" ht="12.75" hidden="1">
      <c r="A298" s="31" t="s">
        <v>305</v>
      </c>
      <c r="B298" s="28" t="s">
        <v>113</v>
      </c>
      <c r="C298" s="1" t="s">
        <v>304</v>
      </c>
      <c r="D298" s="1"/>
      <c r="E298" s="213">
        <f>E299</f>
        <v>0</v>
      </c>
      <c r="S298" s="136"/>
      <c r="T298" s="136"/>
    </row>
    <row r="299" spans="1:20" s="29" customFormat="1" ht="12.75" hidden="1">
      <c r="A299" s="31" t="s">
        <v>398</v>
      </c>
      <c r="B299" s="28" t="s">
        <v>113</v>
      </c>
      <c r="C299" s="1" t="s">
        <v>304</v>
      </c>
      <c r="D299" s="1" t="s">
        <v>364</v>
      </c>
      <c r="E299" s="213"/>
      <c r="S299" s="136"/>
      <c r="T299" s="136"/>
    </row>
    <row r="300" spans="1:20" s="99" customFormat="1" ht="42.75">
      <c r="A300" s="88" t="s">
        <v>282</v>
      </c>
      <c r="B300" s="90" t="s">
        <v>113</v>
      </c>
      <c r="C300" s="89" t="s">
        <v>433</v>
      </c>
      <c r="D300" s="89"/>
      <c r="E300" s="208">
        <f>E301+E316</f>
        <v>6280.5</v>
      </c>
      <c r="G300" s="144"/>
      <c r="O300" s="102"/>
      <c r="S300" s="144"/>
      <c r="T300" s="144"/>
    </row>
    <row r="301" spans="1:20" s="59" customFormat="1" ht="51">
      <c r="A301" s="25" t="s">
        <v>224</v>
      </c>
      <c r="B301" s="20" t="s">
        <v>113</v>
      </c>
      <c r="C301" s="21" t="s">
        <v>432</v>
      </c>
      <c r="D301" s="21"/>
      <c r="E301" s="189">
        <f>E303</f>
        <v>4521.5</v>
      </c>
      <c r="G301" s="141"/>
      <c r="O301" s="18"/>
      <c r="S301" s="141"/>
      <c r="T301" s="141"/>
    </row>
    <row r="302" spans="1:20" s="59" customFormat="1" ht="25.5">
      <c r="A302" s="25" t="s">
        <v>430</v>
      </c>
      <c r="B302" s="20" t="s">
        <v>113</v>
      </c>
      <c r="C302" s="21" t="s">
        <v>431</v>
      </c>
      <c r="D302" s="21"/>
      <c r="E302" s="189">
        <f>E303</f>
        <v>4521.5</v>
      </c>
      <c r="G302" s="141"/>
      <c r="O302" s="18"/>
      <c r="S302" s="141"/>
      <c r="T302" s="141"/>
    </row>
    <row r="303" spans="1:5" ht="63.75">
      <c r="A303" s="31" t="s">
        <v>225</v>
      </c>
      <c r="B303" s="28" t="s">
        <v>113</v>
      </c>
      <c r="C303" s="1" t="s">
        <v>434</v>
      </c>
      <c r="D303" s="1"/>
      <c r="E303" s="213">
        <f>E304+E305+E306+E307</f>
        <v>4521.5</v>
      </c>
    </row>
    <row r="304" spans="1:20" ht="15.75" customHeight="1">
      <c r="A304" s="164" t="s">
        <v>357</v>
      </c>
      <c r="B304" s="28" t="s">
        <v>113</v>
      </c>
      <c r="C304" s="1" t="s">
        <v>434</v>
      </c>
      <c r="D304" s="1" t="s">
        <v>361</v>
      </c>
      <c r="E304" s="213">
        <f>2961.38+2.1-88.38+6</f>
        <v>2881.1</v>
      </c>
      <c r="S304" s="136"/>
      <c r="T304" s="227"/>
    </row>
    <row r="305" spans="1:5" ht="25.5" hidden="1">
      <c r="A305" s="31" t="s">
        <v>150</v>
      </c>
      <c r="B305" s="28" t="s">
        <v>113</v>
      </c>
      <c r="C305" s="1" t="s">
        <v>434</v>
      </c>
      <c r="D305" s="1" t="s">
        <v>151</v>
      </c>
      <c r="E305" s="213">
        <v>0</v>
      </c>
    </row>
    <row r="306" spans="1:5" ht="27" customHeight="1">
      <c r="A306" s="31" t="s">
        <v>354</v>
      </c>
      <c r="B306" s="28" t="s">
        <v>113</v>
      </c>
      <c r="C306" s="1" t="s">
        <v>434</v>
      </c>
      <c r="D306" s="36">
        <v>240</v>
      </c>
      <c r="E306" s="213">
        <f>1918.4-35-250-50+80-18-6</f>
        <v>1639.4</v>
      </c>
    </row>
    <row r="307" spans="1:20" s="19" customFormat="1" ht="18.75" customHeight="1">
      <c r="A307" s="3" t="s">
        <v>358</v>
      </c>
      <c r="B307" s="28" t="s">
        <v>113</v>
      </c>
      <c r="C307" s="1" t="s">
        <v>434</v>
      </c>
      <c r="D307" s="1" t="s">
        <v>362</v>
      </c>
      <c r="E307" s="213">
        <v>1</v>
      </c>
      <c r="G307" s="134"/>
      <c r="S307" s="134"/>
      <c r="T307" s="134"/>
    </row>
    <row r="308" spans="1:20" s="26" customFormat="1" ht="38.25">
      <c r="A308" s="25" t="s">
        <v>227</v>
      </c>
      <c r="B308" s="20" t="s">
        <v>113</v>
      </c>
      <c r="C308" s="21" t="s">
        <v>435</v>
      </c>
      <c r="D308" s="21"/>
      <c r="E308" s="189">
        <f>E309</f>
        <v>7535.1</v>
      </c>
      <c r="G308" s="138"/>
      <c r="O308" s="62"/>
      <c r="S308" s="138"/>
      <c r="T308" s="138"/>
    </row>
    <row r="309" spans="1:20" s="26" customFormat="1" ht="25.5">
      <c r="A309" s="25" t="s">
        <v>436</v>
      </c>
      <c r="B309" s="20" t="s">
        <v>113</v>
      </c>
      <c r="C309" s="21" t="s">
        <v>67</v>
      </c>
      <c r="D309" s="21"/>
      <c r="E309" s="189">
        <f>E310+E313+E315</f>
        <v>7535.1</v>
      </c>
      <c r="G309" s="138"/>
      <c r="O309" s="62"/>
      <c r="S309" s="138"/>
      <c r="T309" s="138"/>
    </row>
    <row r="310" spans="1:20" s="26" customFormat="1" ht="76.5">
      <c r="A310" s="31" t="s">
        <v>226</v>
      </c>
      <c r="B310" s="28" t="s">
        <v>113</v>
      </c>
      <c r="C310" s="1" t="s">
        <v>437</v>
      </c>
      <c r="D310" s="1"/>
      <c r="E310" s="213">
        <f>E311</f>
        <v>7424.2</v>
      </c>
      <c r="G310" s="138"/>
      <c r="O310" s="62"/>
      <c r="S310" s="138"/>
      <c r="T310" s="138"/>
    </row>
    <row r="311" spans="1:20" s="29" customFormat="1" ht="12.75" customHeight="1">
      <c r="A311" s="3" t="s">
        <v>363</v>
      </c>
      <c r="B311" s="28" t="s">
        <v>113</v>
      </c>
      <c r="C311" s="1" t="s">
        <v>437</v>
      </c>
      <c r="D311" s="1" t="s">
        <v>364</v>
      </c>
      <c r="E311" s="213">
        <f>7492.2-34-34</f>
        <v>7424.2</v>
      </c>
      <c r="G311" s="136"/>
      <c r="S311" s="136"/>
      <c r="T311" s="136"/>
    </row>
    <row r="312" spans="1:20" s="29" customFormat="1" ht="19.5" customHeight="1">
      <c r="A312" s="3" t="s">
        <v>95</v>
      </c>
      <c r="B312" s="28" t="s">
        <v>113</v>
      </c>
      <c r="C312" s="1" t="s">
        <v>84</v>
      </c>
      <c r="D312" s="1"/>
      <c r="E312" s="213">
        <f>E313</f>
        <v>100.8</v>
      </c>
      <c r="G312" s="136"/>
      <c r="S312" s="136"/>
      <c r="T312" s="136"/>
    </row>
    <row r="313" spans="1:20" s="29" customFormat="1" ht="15" customHeight="1">
      <c r="A313" s="3" t="s">
        <v>363</v>
      </c>
      <c r="B313" s="28" t="s">
        <v>113</v>
      </c>
      <c r="C313" s="1" t="s">
        <v>84</v>
      </c>
      <c r="D313" s="1" t="s">
        <v>364</v>
      </c>
      <c r="E313" s="213">
        <v>100.8</v>
      </c>
      <c r="G313" s="136"/>
      <c r="S313" s="136"/>
      <c r="T313" s="136"/>
    </row>
    <row r="314" spans="1:20" s="29" customFormat="1" ht="19.5" customHeight="1">
      <c r="A314" s="3" t="s">
        <v>95</v>
      </c>
      <c r="B314" s="28"/>
      <c r="C314" s="1" t="s">
        <v>85</v>
      </c>
      <c r="D314" s="1"/>
      <c r="E314" s="213">
        <f>E315</f>
        <v>10.1</v>
      </c>
      <c r="G314" s="136"/>
      <c r="S314" s="136"/>
      <c r="T314" s="136"/>
    </row>
    <row r="315" spans="1:20" s="29" customFormat="1" ht="15" customHeight="1">
      <c r="A315" s="3" t="s">
        <v>363</v>
      </c>
      <c r="B315" s="28" t="s">
        <v>113</v>
      </c>
      <c r="C315" s="1" t="s">
        <v>85</v>
      </c>
      <c r="D315" s="1" t="s">
        <v>364</v>
      </c>
      <c r="E315" s="213">
        <v>10.1</v>
      </c>
      <c r="G315" s="136"/>
      <c r="S315" s="136"/>
      <c r="T315" s="136"/>
    </row>
    <row r="316" spans="1:20" s="19" customFormat="1" ht="44.25" customHeight="1">
      <c r="A316" s="47" t="s">
        <v>228</v>
      </c>
      <c r="B316" s="20" t="s">
        <v>113</v>
      </c>
      <c r="C316" s="51" t="s">
        <v>440</v>
      </c>
      <c r="D316" s="54"/>
      <c r="E316" s="215">
        <f>E317</f>
        <v>1759</v>
      </c>
      <c r="G316" s="134"/>
      <c r="S316" s="134"/>
      <c r="T316" s="134"/>
    </row>
    <row r="317" spans="1:20" s="19" customFormat="1" ht="25.5">
      <c r="A317" s="47" t="s">
        <v>438</v>
      </c>
      <c r="B317" s="20" t="s">
        <v>113</v>
      </c>
      <c r="C317" s="51" t="s">
        <v>439</v>
      </c>
      <c r="D317" s="54"/>
      <c r="E317" s="215">
        <f>E318+E322</f>
        <v>1759</v>
      </c>
      <c r="G317" s="134"/>
      <c r="S317" s="134"/>
      <c r="T317" s="134"/>
    </row>
    <row r="318" spans="1:20" s="19" customFormat="1" ht="63.75">
      <c r="A318" s="52" t="s">
        <v>229</v>
      </c>
      <c r="B318" s="28" t="s">
        <v>113</v>
      </c>
      <c r="C318" s="43" t="s">
        <v>441</v>
      </c>
      <c r="D318" s="54"/>
      <c r="E318" s="190">
        <f>E319+E320</f>
        <v>1654</v>
      </c>
      <c r="G318" s="134"/>
      <c r="S318" s="134"/>
      <c r="T318" s="134"/>
    </row>
    <row r="319" spans="1:20" s="26" customFormat="1" ht="27.75" customHeight="1">
      <c r="A319" s="31" t="s">
        <v>354</v>
      </c>
      <c r="B319" s="28" t="s">
        <v>113</v>
      </c>
      <c r="C319" s="43" t="s">
        <v>441</v>
      </c>
      <c r="D319" s="36">
        <v>240</v>
      </c>
      <c r="E319" s="213">
        <f>100+54+500-50-54</f>
        <v>550</v>
      </c>
      <c r="G319" s="138"/>
      <c r="O319" s="62"/>
      <c r="S319" s="138"/>
      <c r="T319" s="138"/>
    </row>
    <row r="320" spans="1:20" s="29" customFormat="1" ht="15" customHeight="1">
      <c r="A320" s="3" t="s">
        <v>363</v>
      </c>
      <c r="B320" s="28" t="s">
        <v>113</v>
      </c>
      <c r="C320" s="43" t="s">
        <v>441</v>
      </c>
      <c r="D320" s="1" t="s">
        <v>364</v>
      </c>
      <c r="E320" s="213">
        <f>1000+54+50</f>
        <v>1104</v>
      </c>
      <c r="G320" s="136"/>
      <c r="S320" s="136"/>
      <c r="T320" s="136"/>
    </row>
    <row r="321" spans="1:20" s="29" customFormat="1" ht="15" customHeight="1">
      <c r="A321" s="3" t="s">
        <v>94</v>
      </c>
      <c r="B321" s="28" t="s">
        <v>113</v>
      </c>
      <c r="C321" s="43" t="s">
        <v>86</v>
      </c>
      <c r="D321" s="1"/>
      <c r="E321" s="213">
        <f>E322</f>
        <v>105</v>
      </c>
      <c r="G321" s="136"/>
      <c r="S321" s="136"/>
      <c r="T321" s="136"/>
    </row>
    <row r="322" spans="1:20" s="29" customFormat="1" ht="15" customHeight="1">
      <c r="A322" s="3" t="s">
        <v>363</v>
      </c>
      <c r="B322" s="28" t="s">
        <v>113</v>
      </c>
      <c r="C322" s="43" t="s">
        <v>86</v>
      </c>
      <c r="D322" s="1" t="s">
        <v>364</v>
      </c>
      <c r="E322" s="213">
        <v>105</v>
      </c>
      <c r="G322" s="136"/>
      <c r="S322" s="136"/>
      <c r="T322" s="136"/>
    </row>
    <row r="323" spans="1:20" s="110" customFormat="1" ht="15">
      <c r="A323" s="88" t="s">
        <v>172</v>
      </c>
      <c r="B323" s="90" t="s">
        <v>173</v>
      </c>
      <c r="C323" s="89"/>
      <c r="D323" s="89"/>
      <c r="E323" s="208">
        <f>E324+E330</f>
        <v>2220</v>
      </c>
      <c r="G323" s="137"/>
      <c r="S323" s="137"/>
      <c r="T323" s="137"/>
    </row>
    <row r="324" spans="1:20" s="110" customFormat="1" ht="15">
      <c r="A324" s="88" t="s">
        <v>129</v>
      </c>
      <c r="B324" s="90" t="s">
        <v>167</v>
      </c>
      <c r="C324" s="89"/>
      <c r="D324" s="89"/>
      <c r="E324" s="208">
        <f>E325</f>
        <v>1120</v>
      </c>
      <c r="G324" s="137"/>
      <c r="S324" s="137"/>
      <c r="T324" s="137"/>
    </row>
    <row r="325" spans="1:20" s="68" customFormat="1" ht="25.5">
      <c r="A325" s="23" t="s">
        <v>232</v>
      </c>
      <c r="B325" s="20" t="s">
        <v>167</v>
      </c>
      <c r="C325" s="21" t="s">
        <v>452</v>
      </c>
      <c r="D325" s="21"/>
      <c r="E325" s="189">
        <f>E326</f>
        <v>1120</v>
      </c>
      <c r="G325" s="146"/>
      <c r="O325" s="19"/>
      <c r="S325" s="146"/>
      <c r="T325" s="146"/>
    </row>
    <row r="326" spans="1:20" s="68" customFormat="1" ht="51">
      <c r="A326" s="25" t="s">
        <v>233</v>
      </c>
      <c r="B326" s="20" t="s">
        <v>167</v>
      </c>
      <c r="C326" s="21" t="s">
        <v>451</v>
      </c>
      <c r="D326" s="21"/>
      <c r="E326" s="189">
        <f>E328</f>
        <v>1120</v>
      </c>
      <c r="G326" s="146"/>
      <c r="O326" s="19"/>
      <c r="S326" s="146"/>
      <c r="T326" s="146"/>
    </row>
    <row r="327" spans="1:20" s="68" customFormat="1" ht="25.5">
      <c r="A327" s="25" t="s">
        <v>443</v>
      </c>
      <c r="B327" s="20" t="s">
        <v>167</v>
      </c>
      <c r="C327" s="21" t="s">
        <v>444</v>
      </c>
      <c r="D327" s="21"/>
      <c r="E327" s="189">
        <f>E328</f>
        <v>1120</v>
      </c>
      <c r="G327" s="146"/>
      <c r="O327" s="19"/>
      <c r="S327" s="146"/>
      <c r="T327" s="146"/>
    </row>
    <row r="328" spans="1:20" s="29" customFormat="1" ht="51">
      <c r="A328" s="3" t="s">
        <v>234</v>
      </c>
      <c r="B328" s="28" t="s">
        <v>167</v>
      </c>
      <c r="C328" s="1" t="s">
        <v>445</v>
      </c>
      <c r="D328" s="1"/>
      <c r="E328" s="213">
        <f>E329</f>
        <v>1120</v>
      </c>
      <c r="G328" s="136"/>
      <c r="S328" s="136"/>
      <c r="T328" s="136"/>
    </row>
    <row r="329" spans="1:20" s="29" customFormat="1" ht="27.75" customHeight="1">
      <c r="A329" s="3" t="s">
        <v>365</v>
      </c>
      <c r="B329" s="28" t="s">
        <v>167</v>
      </c>
      <c r="C329" s="1" t="s">
        <v>445</v>
      </c>
      <c r="D329" s="1" t="s">
        <v>366</v>
      </c>
      <c r="E329" s="213">
        <v>1120</v>
      </c>
      <c r="G329" s="136"/>
      <c r="S329" s="136"/>
      <c r="T329" s="136"/>
    </row>
    <row r="330" spans="1:20" s="110" customFormat="1" ht="15">
      <c r="A330" s="88" t="s">
        <v>160</v>
      </c>
      <c r="B330" s="90" t="s">
        <v>159</v>
      </c>
      <c r="C330" s="89"/>
      <c r="D330" s="89"/>
      <c r="E330" s="208">
        <f>E335+E331</f>
        <v>1100</v>
      </c>
      <c r="G330" s="137"/>
      <c r="S330" s="137"/>
      <c r="T330" s="137"/>
    </row>
    <row r="331" spans="1:5" ht="12.75" hidden="1">
      <c r="A331" s="23" t="s">
        <v>199</v>
      </c>
      <c r="B331" s="65" t="s">
        <v>159</v>
      </c>
      <c r="C331" s="40" t="s">
        <v>109</v>
      </c>
      <c r="D331" s="40"/>
      <c r="E331" s="210">
        <f>E332</f>
        <v>0</v>
      </c>
    </row>
    <row r="332" spans="1:5" ht="12.75" hidden="1">
      <c r="A332" s="25" t="s">
        <v>166</v>
      </c>
      <c r="B332" s="65" t="s">
        <v>159</v>
      </c>
      <c r="C332" s="21" t="s">
        <v>163</v>
      </c>
      <c r="D332" s="21"/>
      <c r="E332" s="189">
        <f>E333</f>
        <v>0</v>
      </c>
    </row>
    <row r="333" spans="1:20" s="19" customFormat="1" ht="25.5" hidden="1">
      <c r="A333" s="46" t="s">
        <v>294</v>
      </c>
      <c r="B333" s="65" t="s">
        <v>159</v>
      </c>
      <c r="C333" s="36" t="s">
        <v>293</v>
      </c>
      <c r="D333" s="36"/>
      <c r="E333" s="211">
        <f>E334</f>
        <v>0</v>
      </c>
      <c r="G333" s="134"/>
      <c r="S333" s="134"/>
      <c r="T333" s="134"/>
    </row>
    <row r="334" spans="1:20" s="19" customFormat="1" ht="39" hidden="1">
      <c r="A334" s="46" t="s">
        <v>295</v>
      </c>
      <c r="B334" s="65" t="s">
        <v>159</v>
      </c>
      <c r="C334" s="36" t="s">
        <v>293</v>
      </c>
      <c r="D334" s="38">
        <v>314</v>
      </c>
      <c r="E334" s="211"/>
      <c r="G334" s="134"/>
      <c r="S334" s="134"/>
      <c r="T334" s="134"/>
    </row>
    <row r="335" spans="1:20" s="68" customFormat="1" ht="51">
      <c r="A335" s="23" t="s">
        <v>230</v>
      </c>
      <c r="B335" s="65" t="s">
        <v>159</v>
      </c>
      <c r="C335" s="21" t="s">
        <v>446</v>
      </c>
      <c r="D335" s="21"/>
      <c r="E335" s="189">
        <f>E336+E364</f>
        <v>1100</v>
      </c>
      <c r="G335" s="146"/>
      <c r="O335" s="19"/>
      <c r="S335" s="146"/>
      <c r="T335" s="146"/>
    </row>
    <row r="336" spans="1:20" s="68" customFormat="1" ht="89.25">
      <c r="A336" s="25" t="s">
        <v>65</v>
      </c>
      <c r="B336" s="65" t="s">
        <v>159</v>
      </c>
      <c r="C336" s="21" t="s">
        <v>448</v>
      </c>
      <c r="D336" s="21"/>
      <c r="E336" s="189">
        <f>E338</f>
        <v>1000</v>
      </c>
      <c r="G336" s="146"/>
      <c r="O336" s="19"/>
      <c r="S336" s="146"/>
      <c r="T336" s="146"/>
    </row>
    <row r="337" spans="1:20" s="68" customFormat="1" ht="38.25">
      <c r="A337" s="25" t="s">
        <v>449</v>
      </c>
      <c r="B337" s="65" t="s">
        <v>159</v>
      </c>
      <c r="C337" s="21" t="s">
        <v>447</v>
      </c>
      <c r="D337" s="21"/>
      <c r="E337" s="189">
        <f>E338</f>
        <v>1000</v>
      </c>
      <c r="G337" s="146"/>
      <c r="O337" s="19"/>
      <c r="S337" s="146"/>
      <c r="T337" s="146"/>
    </row>
    <row r="338" spans="1:20" s="29" customFormat="1" ht="18" customHeight="1">
      <c r="A338" s="30" t="s">
        <v>64</v>
      </c>
      <c r="B338" s="66" t="s">
        <v>159</v>
      </c>
      <c r="C338" s="1" t="s">
        <v>99</v>
      </c>
      <c r="D338" s="1"/>
      <c r="E338" s="213">
        <f>E340</f>
        <v>1000</v>
      </c>
      <c r="G338" s="136"/>
      <c r="S338" s="136"/>
      <c r="T338" s="136"/>
    </row>
    <row r="339" spans="1:20" s="62" customFormat="1" ht="12" customHeight="1" hidden="1">
      <c r="A339" s="31" t="s">
        <v>117</v>
      </c>
      <c r="B339" s="66" t="s">
        <v>159</v>
      </c>
      <c r="C339" s="1" t="s">
        <v>231</v>
      </c>
      <c r="D339" s="1" t="s">
        <v>154</v>
      </c>
      <c r="E339" s="213"/>
      <c r="G339" s="145"/>
      <c r="S339" s="145"/>
      <c r="T339" s="145"/>
    </row>
    <row r="340" spans="1:20" s="62" customFormat="1" ht="16.5" customHeight="1">
      <c r="A340" s="3" t="s">
        <v>365</v>
      </c>
      <c r="B340" s="66" t="s">
        <v>159</v>
      </c>
      <c r="C340" s="1" t="s">
        <v>99</v>
      </c>
      <c r="D340" s="1" t="s">
        <v>366</v>
      </c>
      <c r="E340" s="213">
        <v>1000</v>
      </c>
      <c r="G340" s="145"/>
      <c r="S340" s="145"/>
      <c r="T340" s="145"/>
    </row>
    <row r="341" spans="1:20" s="29" customFormat="1" ht="25.5" hidden="1">
      <c r="A341" s="30" t="s">
        <v>326</v>
      </c>
      <c r="B341" s="66" t="s">
        <v>159</v>
      </c>
      <c r="C341" s="1" t="s">
        <v>325</v>
      </c>
      <c r="D341" s="1"/>
      <c r="E341" s="213">
        <f>E342+E343</f>
        <v>0</v>
      </c>
      <c r="S341" s="136"/>
      <c r="T341" s="136"/>
    </row>
    <row r="342" spans="1:20" s="62" customFormat="1" ht="12.75" hidden="1">
      <c r="A342" s="31" t="s">
        <v>117</v>
      </c>
      <c r="B342" s="66" t="s">
        <v>159</v>
      </c>
      <c r="C342" s="1" t="s">
        <v>231</v>
      </c>
      <c r="D342" s="1" t="s">
        <v>154</v>
      </c>
      <c r="E342" s="213"/>
      <c r="S342" s="145"/>
      <c r="T342" s="145"/>
    </row>
    <row r="343" spans="1:20" s="62" customFormat="1" ht="28.5" customHeight="1" hidden="1">
      <c r="A343" s="3" t="s">
        <v>406</v>
      </c>
      <c r="B343" s="66" t="s">
        <v>159</v>
      </c>
      <c r="C343" s="1" t="s">
        <v>325</v>
      </c>
      <c r="D343" s="1" t="s">
        <v>366</v>
      </c>
      <c r="E343" s="213"/>
      <c r="S343" s="145"/>
      <c r="T343" s="145"/>
    </row>
    <row r="344" spans="1:20" s="29" customFormat="1" ht="39" hidden="1">
      <c r="A344" s="30" t="s">
        <v>342</v>
      </c>
      <c r="B344" s="66" t="s">
        <v>159</v>
      </c>
      <c r="C344" s="1" t="s">
        <v>327</v>
      </c>
      <c r="D344" s="1"/>
      <c r="E344" s="213">
        <f>E345+E346</f>
        <v>0</v>
      </c>
      <c r="S344" s="136"/>
      <c r="T344" s="136"/>
    </row>
    <row r="345" spans="1:20" s="62" customFormat="1" ht="12.75" hidden="1">
      <c r="A345" s="31" t="s">
        <v>117</v>
      </c>
      <c r="B345" s="66" t="s">
        <v>159</v>
      </c>
      <c r="C345" s="1" t="s">
        <v>231</v>
      </c>
      <c r="D345" s="1" t="s">
        <v>154</v>
      </c>
      <c r="E345" s="213"/>
      <c r="S345" s="145"/>
      <c r="T345" s="145"/>
    </row>
    <row r="346" spans="1:20" s="62" customFormat="1" ht="28.5" customHeight="1" hidden="1">
      <c r="A346" s="3" t="s">
        <v>406</v>
      </c>
      <c r="B346" s="66" t="s">
        <v>159</v>
      </c>
      <c r="C346" s="1" t="s">
        <v>327</v>
      </c>
      <c r="D346" s="1" t="s">
        <v>366</v>
      </c>
      <c r="E346" s="213"/>
      <c r="S346" s="145"/>
      <c r="T346" s="145"/>
    </row>
    <row r="347" spans="1:20" s="29" customFormat="1" ht="25.5" hidden="1">
      <c r="A347" s="30" t="s">
        <v>329</v>
      </c>
      <c r="B347" s="66" t="s">
        <v>159</v>
      </c>
      <c r="C347" s="1" t="s">
        <v>328</v>
      </c>
      <c r="D347" s="1"/>
      <c r="E347" s="213">
        <f>E348+E349</f>
        <v>0</v>
      </c>
      <c r="S347" s="136"/>
      <c r="T347" s="136"/>
    </row>
    <row r="348" spans="1:20" s="62" customFormat="1" ht="12.75" hidden="1">
      <c r="A348" s="31" t="s">
        <v>117</v>
      </c>
      <c r="B348" s="66" t="s">
        <v>159</v>
      </c>
      <c r="C348" s="1" t="s">
        <v>231</v>
      </c>
      <c r="D348" s="1" t="s">
        <v>154</v>
      </c>
      <c r="E348" s="213"/>
      <c r="S348" s="145"/>
      <c r="T348" s="145"/>
    </row>
    <row r="349" spans="1:20" s="62" customFormat="1" ht="12.75" hidden="1">
      <c r="A349" s="31" t="s">
        <v>292</v>
      </c>
      <c r="B349" s="66" t="s">
        <v>159</v>
      </c>
      <c r="C349" s="1" t="s">
        <v>328</v>
      </c>
      <c r="D349" s="1" t="s">
        <v>366</v>
      </c>
      <c r="E349" s="213"/>
      <c r="S349" s="145"/>
      <c r="T349" s="145"/>
    </row>
    <row r="350" spans="1:20" s="101" customFormat="1" ht="14.25" hidden="1">
      <c r="A350" s="88" t="s">
        <v>184</v>
      </c>
      <c r="B350" s="90" t="s">
        <v>181</v>
      </c>
      <c r="C350" s="89"/>
      <c r="D350" s="89"/>
      <c r="E350" s="208">
        <f>E351</f>
        <v>0</v>
      </c>
      <c r="G350" s="135"/>
      <c r="S350" s="135"/>
      <c r="T350" s="135"/>
    </row>
    <row r="351" spans="1:20" s="101" customFormat="1" ht="14.25" hidden="1">
      <c r="A351" s="88" t="s">
        <v>116</v>
      </c>
      <c r="B351" s="90" t="s">
        <v>115</v>
      </c>
      <c r="C351" s="89"/>
      <c r="D351" s="89"/>
      <c r="E351" s="208">
        <f>E352+E356</f>
        <v>0</v>
      </c>
      <c r="G351" s="135"/>
      <c r="S351" s="135"/>
      <c r="T351" s="135"/>
    </row>
    <row r="352" spans="1:20" s="63" customFormat="1" ht="25.5" hidden="1">
      <c r="A352" s="23" t="s">
        <v>235</v>
      </c>
      <c r="B352" s="20" t="s">
        <v>115</v>
      </c>
      <c r="C352" s="21" t="s">
        <v>110</v>
      </c>
      <c r="D352" s="21"/>
      <c r="E352" s="189">
        <f>E353</f>
        <v>0</v>
      </c>
      <c r="G352" s="140"/>
      <c r="O352" s="29"/>
      <c r="S352" s="140"/>
      <c r="T352" s="140"/>
    </row>
    <row r="353" spans="1:20" s="63" customFormat="1" ht="39" hidden="1">
      <c r="A353" s="25" t="s">
        <v>236</v>
      </c>
      <c r="B353" s="20" t="s">
        <v>115</v>
      </c>
      <c r="C353" s="21" t="s">
        <v>111</v>
      </c>
      <c r="D353" s="21"/>
      <c r="E353" s="189">
        <f>E354</f>
        <v>0</v>
      </c>
      <c r="G353" s="140"/>
      <c r="O353" s="29"/>
      <c r="S353" s="140"/>
      <c r="T353" s="140"/>
    </row>
    <row r="354" spans="1:20" s="29" customFormat="1" ht="51.75" hidden="1">
      <c r="A354" s="31" t="s">
        <v>351</v>
      </c>
      <c r="B354" s="28" t="s">
        <v>115</v>
      </c>
      <c r="C354" s="1" t="s">
        <v>283</v>
      </c>
      <c r="D354" s="1"/>
      <c r="E354" s="213">
        <f>E355</f>
        <v>0</v>
      </c>
      <c r="G354" s="136"/>
      <c r="S354" s="136"/>
      <c r="T354" s="136"/>
    </row>
    <row r="355" spans="1:20" s="29" customFormat="1" ht="25.5" hidden="1">
      <c r="A355" s="31" t="s">
        <v>353</v>
      </c>
      <c r="B355" s="28" t="s">
        <v>115</v>
      </c>
      <c r="C355" s="1" t="s">
        <v>283</v>
      </c>
      <c r="D355" s="36">
        <v>240</v>
      </c>
      <c r="E355" s="213">
        <f>2200-600-100-299-1201</f>
        <v>0</v>
      </c>
      <c r="G355" s="136"/>
      <c r="S355" s="136"/>
      <c r="T355" s="136"/>
    </row>
    <row r="356" spans="1:20" s="29" customFormat="1" ht="12.75" hidden="1">
      <c r="A356" s="23" t="s">
        <v>199</v>
      </c>
      <c r="B356" s="65" t="s">
        <v>115</v>
      </c>
      <c r="C356" s="40" t="s">
        <v>109</v>
      </c>
      <c r="D356" s="21"/>
      <c r="E356" s="189">
        <f>E357</f>
        <v>0</v>
      </c>
      <c r="S356" s="136"/>
      <c r="T356" s="136"/>
    </row>
    <row r="357" spans="1:20" s="29" customFormat="1" ht="12.75" hidden="1">
      <c r="A357" s="25" t="s">
        <v>166</v>
      </c>
      <c r="B357" s="65" t="s">
        <v>115</v>
      </c>
      <c r="C357" s="21" t="s">
        <v>163</v>
      </c>
      <c r="D357" s="1"/>
      <c r="E357" s="213">
        <f>E358+E360+E362</f>
        <v>0</v>
      </c>
      <c r="S357" s="136"/>
      <c r="T357" s="136"/>
    </row>
    <row r="358" spans="1:20" s="29" customFormat="1" ht="12.75" hidden="1">
      <c r="A358" s="31" t="s">
        <v>312</v>
      </c>
      <c r="B358" s="66" t="s">
        <v>115</v>
      </c>
      <c r="C358" s="1" t="s">
        <v>311</v>
      </c>
      <c r="D358" s="1"/>
      <c r="E358" s="213">
        <f>E359</f>
        <v>0</v>
      </c>
      <c r="S358" s="136"/>
      <c r="T358" s="136"/>
    </row>
    <row r="359" spans="1:20" s="29" customFormat="1" ht="25.5" hidden="1">
      <c r="A359" s="31" t="s">
        <v>132</v>
      </c>
      <c r="B359" s="66" t="s">
        <v>115</v>
      </c>
      <c r="C359" s="1" t="s">
        <v>311</v>
      </c>
      <c r="D359" s="1" t="s">
        <v>152</v>
      </c>
      <c r="E359" s="213"/>
      <c r="S359" s="136"/>
      <c r="T359" s="136"/>
    </row>
    <row r="360" spans="1:20" s="29" customFormat="1" ht="12.75" hidden="1">
      <c r="A360" s="31" t="s">
        <v>322</v>
      </c>
      <c r="B360" s="66" t="s">
        <v>115</v>
      </c>
      <c r="C360" s="1" t="s">
        <v>315</v>
      </c>
      <c r="D360" s="1"/>
      <c r="E360" s="213">
        <f>E361</f>
        <v>0</v>
      </c>
      <c r="S360" s="136"/>
      <c r="T360" s="136"/>
    </row>
    <row r="361" spans="1:20" s="29" customFormat="1" ht="25.5" hidden="1">
      <c r="A361" s="31" t="s">
        <v>132</v>
      </c>
      <c r="B361" s="66" t="s">
        <v>115</v>
      </c>
      <c r="C361" s="1" t="s">
        <v>315</v>
      </c>
      <c r="D361" s="1" t="s">
        <v>152</v>
      </c>
      <c r="E361" s="213"/>
      <c r="S361" s="136"/>
      <c r="T361" s="136"/>
    </row>
    <row r="362" spans="1:20" s="29" customFormat="1" ht="39" hidden="1">
      <c r="A362" s="31" t="s">
        <v>345</v>
      </c>
      <c r="B362" s="66" t="s">
        <v>115</v>
      </c>
      <c r="C362" s="1" t="s">
        <v>336</v>
      </c>
      <c r="D362" s="1"/>
      <c r="E362" s="213">
        <f>E363</f>
        <v>0</v>
      </c>
      <c r="S362" s="136"/>
      <c r="T362" s="136"/>
    </row>
    <row r="363" spans="1:20" s="29" customFormat="1" ht="25.5" hidden="1">
      <c r="A363" s="31" t="s">
        <v>132</v>
      </c>
      <c r="B363" s="66" t="s">
        <v>115</v>
      </c>
      <c r="C363" s="1" t="s">
        <v>336</v>
      </c>
      <c r="D363" s="1" t="s">
        <v>152</v>
      </c>
      <c r="E363" s="213"/>
      <c r="F363" s="155"/>
      <c r="S363" s="136"/>
      <c r="T363" s="136"/>
    </row>
    <row r="364" spans="1:20" s="68" customFormat="1" ht="89.25">
      <c r="A364" s="25" t="s">
        <v>53</v>
      </c>
      <c r="B364" s="65" t="s">
        <v>159</v>
      </c>
      <c r="C364" s="21" t="s">
        <v>50</v>
      </c>
      <c r="D364" s="21"/>
      <c r="E364" s="189">
        <f>E366</f>
        <v>100</v>
      </c>
      <c r="G364" s="146"/>
      <c r="O364" s="19"/>
      <c r="S364" s="146"/>
      <c r="T364" s="146"/>
    </row>
    <row r="365" spans="1:20" s="68" customFormat="1" ht="38.25">
      <c r="A365" s="25" t="s">
        <v>54</v>
      </c>
      <c r="B365" s="65" t="s">
        <v>159</v>
      </c>
      <c r="C365" s="21" t="s">
        <v>51</v>
      </c>
      <c r="D365" s="21"/>
      <c r="E365" s="189">
        <f>E366</f>
        <v>100</v>
      </c>
      <c r="G365" s="146"/>
      <c r="O365" s="19"/>
      <c r="S365" s="146"/>
      <c r="T365" s="146"/>
    </row>
    <row r="366" spans="1:20" s="29" customFormat="1" ht="21" customHeight="1">
      <c r="A366" s="30" t="s">
        <v>64</v>
      </c>
      <c r="B366" s="66" t="s">
        <v>159</v>
      </c>
      <c r="C366" s="1" t="s">
        <v>98</v>
      </c>
      <c r="D366" s="1"/>
      <c r="E366" s="213">
        <f>E368</f>
        <v>100</v>
      </c>
      <c r="G366" s="136"/>
      <c r="S366" s="136"/>
      <c r="T366" s="136"/>
    </row>
    <row r="367" spans="1:20" s="62" customFormat="1" ht="12" customHeight="1" hidden="1">
      <c r="A367" s="31" t="s">
        <v>117</v>
      </c>
      <c r="B367" s="66" t="s">
        <v>159</v>
      </c>
      <c r="C367" s="1" t="s">
        <v>231</v>
      </c>
      <c r="D367" s="1" t="s">
        <v>154</v>
      </c>
      <c r="E367" s="213"/>
      <c r="G367" s="145"/>
      <c r="S367" s="145"/>
      <c r="T367" s="145"/>
    </row>
    <row r="368" spans="1:20" s="62" customFormat="1" ht="16.5" customHeight="1">
      <c r="A368" s="3" t="s">
        <v>365</v>
      </c>
      <c r="B368" s="66" t="s">
        <v>159</v>
      </c>
      <c r="C368" s="1" t="s">
        <v>98</v>
      </c>
      <c r="D368" s="1" t="s">
        <v>366</v>
      </c>
      <c r="E368" s="213">
        <v>100</v>
      </c>
      <c r="G368" s="145"/>
      <c r="S368" s="145"/>
      <c r="T368" s="145"/>
    </row>
    <row r="369" spans="1:20" s="29" customFormat="1" ht="13.5" hidden="1">
      <c r="A369" s="88" t="s">
        <v>185</v>
      </c>
      <c r="B369" s="65" t="s">
        <v>182</v>
      </c>
      <c r="C369" s="117"/>
      <c r="D369" s="1"/>
      <c r="E369" s="208">
        <f>E370</f>
        <v>0</v>
      </c>
      <c r="F369" s="155"/>
      <c r="S369" s="136"/>
      <c r="T369" s="136"/>
    </row>
    <row r="370" spans="1:20" s="29" customFormat="1" ht="13.5" hidden="1">
      <c r="A370" s="88" t="s">
        <v>162</v>
      </c>
      <c r="B370" s="65" t="s">
        <v>161</v>
      </c>
      <c r="C370" s="117"/>
      <c r="D370" s="1"/>
      <c r="E370" s="208">
        <f>E371</f>
        <v>0</v>
      </c>
      <c r="F370" s="155"/>
      <c r="S370" s="136"/>
      <c r="T370" s="136"/>
    </row>
    <row r="371" spans="1:5" ht="12.75" hidden="1">
      <c r="A371" s="23" t="s">
        <v>199</v>
      </c>
      <c r="B371" s="65" t="s">
        <v>161</v>
      </c>
      <c r="C371" s="51" t="s">
        <v>423</v>
      </c>
      <c r="D371" s="54"/>
      <c r="E371" s="215">
        <f>E372</f>
        <v>0</v>
      </c>
    </row>
    <row r="372" spans="1:5" ht="12.75" hidden="1">
      <c r="A372" s="25" t="s">
        <v>166</v>
      </c>
      <c r="B372" s="65" t="s">
        <v>161</v>
      </c>
      <c r="C372" s="51" t="s">
        <v>422</v>
      </c>
      <c r="D372" s="54"/>
      <c r="E372" s="215">
        <f>E373</f>
        <v>0</v>
      </c>
    </row>
    <row r="373" spans="1:5" ht="12.75" hidden="1">
      <c r="A373" s="25" t="s">
        <v>166</v>
      </c>
      <c r="B373" s="65" t="s">
        <v>161</v>
      </c>
      <c r="C373" s="51" t="s">
        <v>421</v>
      </c>
      <c r="D373" s="54"/>
      <c r="E373" s="215">
        <f>E375</f>
        <v>0</v>
      </c>
    </row>
    <row r="374" spans="1:5" ht="32.25" customHeight="1" hidden="1">
      <c r="A374" s="31" t="s">
        <v>373</v>
      </c>
      <c r="B374" s="66" t="s">
        <v>161</v>
      </c>
      <c r="C374" s="43" t="s">
        <v>240</v>
      </c>
      <c r="D374" s="36">
        <v>810</v>
      </c>
      <c r="E374" s="190"/>
    </row>
    <row r="375" spans="1:5" ht="39" hidden="1">
      <c r="A375" s="52" t="s">
        <v>397</v>
      </c>
      <c r="B375" s="66" t="s">
        <v>161</v>
      </c>
      <c r="C375" s="43" t="s">
        <v>442</v>
      </c>
      <c r="D375" s="54"/>
      <c r="E375" s="190">
        <f>E376</f>
        <v>0</v>
      </c>
    </row>
    <row r="376" spans="1:5" ht="30.75" customHeight="1" hidden="1">
      <c r="A376" s="31" t="s">
        <v>354</v>
      </c>
      <c r="B376" s="66" t="s">
        <v>161</v>
      </c>
      <c r="C376" s="43" t="s">
        <v>442</v>
      </c>
      <c r="D376" s="36">
        <v>240</v>
      </c>
      <c r="E376" s="190">
        <v>0</v>
      </c>
    </row>
    <row r="377" spans="1:5" ht="12.75">
      <c r="A377" s="274" t="s">
        <v>112</v>
      </c>
      <c r="B377" s="275"/>
      <c r="C377" s="275"/>
      <c r="D377" s="276"/>
      <c r="E377" s="210">
        <f>E11+E88+E97+E116+E158+E290+E323+E350+E371</f>
        <v>202515.26709</v>
      </c>
    </row>
    <row r="378" ht="12.75">
      <c r="E378" s="229"/>
    </row>
    <row r="379" spans="4:5" ht="12.75" hidden="1">
      <c r="D379" s="172"/>
      <c r="E379" s="219"/>
    </row>
    <row r="380" spans="4:5" ht="12.75" hidden="1">
      <c r="D380" s="172"/>
      <c r="E380" s="219"/>
    </row>
    <row r="381" spans="4:5" ht="12.75">
      <c r="D381" s="172"/>
      <c r="E381" s="220"/>
    </row>
    <row r="382" spans="4:8" ht="12.75">
      <c r="D382" s="172"/>
      <c r="E382" s="220"/>
      <c r="H382" s="130"/>
    </row>
    <row r="383" spans="4:5" ht="12.75">
      <c r="D383" s="172"/>
      <c r="E383" s="220"/>
    </row>
    <row r="384" spans="4:5" ht="12.75">
      <c r="D384" s="172"/>
      <c r="E384" s="220"/>
    </row>
    <row r="385" spans="4:5" ht="12.75">
      <c r="D385" s="172"/>
      <c r="E385" s="220"/>
    </row>
    <row r="386" spans="4:5" ht="12.75">
      <c r="D386" s="172"/>
      <c r="E386" s="220"/>
    </row>
    <row r="387" spans="4:5" ht="12.75">
      <c r="D387" s="172"/>
      <c r="E387" s="220"/>
    </row>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sheetData>
  <sheetProtection/>
  <autoFilter ref="A10:E377"/>
  <mergeCells count="2">
    <mergeCell ref="A7:E7"/>
    <mergeCell ref="A377:D377"/>
  </mergeCells>
  <printOptions/>
  <pageMargins left="0.5118110236220472" right="0" top="0" bottom="0" header="0" footer="0"/>
  <pageSetup fitToHeight="0"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U388"/>
  <sheetViews>
    <sheetView tabSelected="1" view="pageBreakPreview" zoomScale="84" zoomScaleNormal="85" zoomScaleSheetLayoutView="84" zoomScalePageLayoutView="75" workbookViewId="0" topLeftCell="A1">
      <selection activeCell="F5" sqref="F5"/>
    </sheetView>
  </sheetViews>
  <sheetFormatPr defaultColWidth="9.140625" defaultRowHeight="15"/>
  <cols>
    <col min="1" max="1" width="65.140625" style="58" customWidth="1"/>
    <col min="2" max="2" width="7.421875" style="58" customWidth="1"/>
    <col min="3" max="3" width="7.421875" style="19" customWidth="1"/>
    <col min="4" max="4" width="13.421875" style="19" customWidth="1"/>
    <col min="5" max="5" width="5.57421875" style="19" customWidth="1"/>
    <col min="6" max="6" width="13.00390625" style="207"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0.421875" style="131" customWidth="1"/>
    <col min="21" max="21" width="8.8515625" style="131" customWidth="1"/>
    <col min="22" max="16384" width="8.8515625" style="18" customWidth="1"/>
  </cols>
  <sheetData>
    <row r="1" ht="12.75">
      <c r="F1" s="204" t="s">
        <v>148</v>
      </c>
    </row>
    <row r="2" ht="12.75">
      <c r="F2" s="204" t="s">
        <v>147</v>
      </c>
    </row>
    <row r="3" ht="12.75">
      <c r="F3" s="205" t="s">
        <v>211</v>
      </c>
    </row>
    <row r="4" ht="12.75">
      <c r="F4" s="205" t="s">
        <v>108</v>
      </c>
    </row>
    <row r="5" ht="12.75">
      <c r="F5" s="204" t="s">
        <v>372</v>
      </c>
    </row>
    <row r="6" ht="12.75">
      <c r="F6" s="206"/>
    </row>
    <row r="7" spans="1:21" s="111" customFormat="1" ht="47.25" customHeight="1">
      <c r="A7" s="273" t="s">
        <v>69</v>
      </c>
      <c r="B7" s="273"/>
      <c r="C7" s="273"/>
      <c r="D7" s="273"/>
      <c r="E7" s="273"/>
      <c r="F7" s="273"/>
      <c r="G7" s="273"/>
      <c r="H7" s="273"/>
      <c r="I7" s="273"/>
      <c r="J7" s="273"/>
      <c r="T7" s="132"/>
      <c r="U7" s="132"/>
    </row>
    <row r="8" ht="9" customHeight="1"/>
    <row r="9" spans="1:21" s="22" customFormat="1" ht="38.25">
      <c r="A9" s="20" t="s">
        <v>146</v>
      </c>
      <c r="B9" s="165"/>
      <c r="C9" s="20" t="s">
        <v>143</v>
      </c>
      <c r="D9" s="21" t="s">
        <v>145</v>
      </c>
      <c r="E9" s="21" t="s">
        <v>144</v>
      </c>
      <c r="F9" s="189" t="s">
        <v>142</v>
      </c>
      <c r="H9" s="133"/>
      <c r="T9" s="133"/>
      <c r="U9" s="133"/>
    </row>
    <row r="10" spans="1:21" s="19" customFormat="1" ht="25.5">
      <c r="A10" s="23"/>
      <c r="B10" s="125" t="s">
        <v>149</v>
      </c>
      <c r="C10" s="20"/>
      <c r="D10" s="21"/>
      <c r="E10" s="21"/>
      <c r="F10" s="189"/>
      <c r="H10" s="134"/>
      <c r="T10" s="134"/>
      <c r="U10" s="134"/>
    </row>
    <row r="11" spans="1:21" s="19" customFormat="1" ht="12.75">
      <c r="A11" s="23"/>
      <c r="B11" s="125" t="s">
        <v>287</v>
      </c>
      <c r="C11" s="20"/>
      <c r="D11" s="21"/>
      <c r="E11" s="21"/>
      <c r="F11" s="189"/>
      <c r="H11" s="134"/>
      <c r="T11" s="134"/>
      <c r="U11" s="134"/>
    </row>
    <row r="12" spans="1:21" s="101" customFormat="1" ht="15">
      <c r="A12" s="88" t="s">
        <v>171</v>
      </c>
      <c r="B12" s="223"/>
      <c r="C12" s="90" t="s">
        <v>170</v>
      </c>
      <c r="D12" s="89"/>
      <c r="E12" s="89"/>
      <c r="F12" s="208">
        <f>F13+F19+F34+F45+F51+F39</f>
        <v>23130.213</v>
      </c>
      <c r="H12" s="135"/>
      <c r="T12" s="135"/>
      <c r="U12" s="135"/>
    </row>
    <row r="13" spans="1:21" s="101" customFormat="1" ht="42.75">
      <c r="A13" s="94" t="s">
        <v>139</v>
      </c>
      <c r="B13" s="224"/>
      <c r="C13" s="93" t="s">
        <v>138</v>
      </c>
      <c r="D13" s="109"/>
      <c r="E13" s="109"/>
      <c r="F13" s="209">
        <f>F14</f>
        <v>50</v>
      </c>
      <c r="H13" s="135"/>
      <c r="T13" s="135"/>
      <c r="U13" s="135"/>
    </row>
    <row r="14" spans="1:21" s="29" customFormat="1" ht="19.5" customHeight="1">
      <c r="A14" s="23" t="s">
        <v>238</v>
      </c>
      <c r="B14" s="224"/>
      <c r="C14" s="41" t="s">
        <v>138</v>
      </c>
      <c r="D14" s="40" t="s">
        <v>413</v>
      </c>
      <c r="E14" s="40"/>
      <c r="F14" s="210">
        <f>F15</f>
        <v>50</v>
      </c>
      <c r="H14" s="136"/>
      <c r="T14" s="136"/>
      <c r="U14" s="136"/>
    </row>
    <row r="15" spans="1:21" s="29" customFormat="1" ht="25.5">
      <c r="A15" s="25" t="s">
        <v>140</v>
      </c>
      <c r="B15" s="224"/>
      <c r="C15" s="41" t="s">
        <v>138</v>
      </c>
      <c r="D15" s="21" t="s">
        <v>414</v>
      </c>
      <c r="E15" s="21"/>
      <c r="F15" s="189">
        <f>F17</f>
        <v>50</v>
      </c>
      <c r="H15" s="136"/>
      <c r="T15" s="136"/>
      <c r="U15" s="136"/>
    </row>
    <row r="16" spans="1:21" s="29" customFormat="1" ht="25.5">
      <c r="A16" s="25" t="s">
        <v>166</v>
      </c>
      <c r="B16" s="224"/>
      <c r="C16" s="37" t="s">
        <v>138</v>
      </c>
      <c r="D16" s="36" t="s">
        <v>419</v>
      </c>
      <c r="E16" s="21"/>
      <c r="F16" s="189">
        <f>F17</f>
        <v>50</v>
      </c>
      <c r="H16" s="136"/>
      <c r="T16" s="136"/>
      <c r="U16" s="136"/>
    </row>
    <row r="17" spans="1:6" ht="38.25">
      <c r="A17" s="39" t="s">
        <v>124</v>
      </c>
      <c r="B17" s="224"/>
      <c r="C17" s="37" t="s">
        <v>138</v>
      </c>
      <c r="D17" s="36" t="s">
        <v>415</v>
      </c>
      <c r="E17" s="36"/>
      <c r="F17" s="211">
        <f>F18</f>
        <v>50</v>
      </c>
    </row>
    <row r="18" spans="1:6" ht="28.5" customHeight="1">
      <c r="A18" s="31" t="s">
        <v>354</v>
      </c>
      <c r="B18" s="224"/>
      <c r="C18" s="37" t="s">
        <v>138</v>
      </c>
      <c r="D18" s="36" t="s">
        <v>415</v>
      </c>
      <c r="E18" s="36">
        <v>240</v>
      </c>
      <c r="F18" s="211">
        <v>50</v>
      </c>
    </row>
    <row r="19" spans="1:21" s="110" customFormat="1" ht="57">
      <c r="A19" s="88" t="s">
        <v>131</v>
      </c>
      <c r="B19" s="224"/>
      <c r="C19" s="90" t="s">
        <v>130</v>
      </c>
      <c r="D19" s="89"/>
      <c r="E19" s="89"/>
      <c r="F19" s="208">
        <f>F20</f>
        <v>12474.108</v>
      </c>
      <c r="H19" s="137"/>
      <c r="T19" s="137"/>
      <c r="U19" s="137"/>
    </row>
    <row r="20" spans="1:20" ht="25.5">
      <c r="A20" s="23" t="s">
        <v>238</v>
      </c>
      <c r="B20" s="224"/>
      <c r="C20" s="20" t="s">
        <v>130</v>
      </c>
      <c r="D20" s="40" t="s">
        <v>413</v>
      </c>
      <c r="E20" s="40"/>
      <c r="F20" s="210">
        <f>F21+F25</f>
        <v>12474.108</v>
      </c>
      <c r="T20" s="136"/>
    </row>
    <row r="21" spans="1:20" ht="32.25" customHeight="1">
      <c r="A21" s="25" t="s">
        <v>141</v>
      </c>
      <c r="B21" s="224"/>
      <c r="C21" s="20" t="s">
        <v>130</v>
      </c>
      <c r="D21" s="21" t="s">
        <v>417</v>
      </c>
      <c r="E21" s="21"/>
      <c r="F21" s="189">
        <f>F23</f>
        <v>1586</v>
      </c>
      <c r="T21" s="136"/>
    </row>
    <row r="22" spans="1:20" ht="25.5">
      <c r="A22" s="25" t="s">
        <v>166</v>
      </c>
      <c r="B22" s="224"/>
      <c r="C22" s="20" t="s">
        <v>130</v>
      </c>
      <c r="D22" s="21" t="s">
        <v>416</v>
      </c>
      <c r="E22" s="21"/>
      <c r="F22" s="189">
        <f>F23</f>
        <v>1586</v>
      </c>
      <c r="T22" s="136"/>
    </row>
    <row r="23" spans="1:6" ht="39" customHeight="1">
      <c r="A23" s="33" t="s">
        <v>122</v>
      </c>
      <c r="B23" s="224"/>
      <c r="C23" s="28" t="s">
        <v>130</v>
      </c>
      <c r="D23" s="36" t="s">
        <v>418</v>
      </c>
      <c r="E23" s="36"/>
      <c r="F23" s="211">
        <f>F24</f>
        <v>1586</v>
      </c>
    </row>
    <row r="24" spans="1:6" ht="25.5">
      <c r="A24" s="39" t="s">
        <v>355</v>
      </c>
      <c r="B24" s="224"/>
      <c r="C24" s="28" t="s">
        <v>130</v>
      </c>
      <c r="D24" s="36" t="s">
        <v>418</v>
      </c>
      <c r="E24" s="36">
        <v>120</v>
      </c>
      <c r="F24" s="211">
        <f>1182+354+50</f>
        <v>1586</v>
      </c>
    </row>
    <row r="25" spans="1:6" ht="25.5">
      <c r="A25" s="25" t="s">
        <v>140</v>
      </c>
      <c r="B25" s="224"/>
      <c r="C25" s="20" t="s">
        <v>130</v>
      </c>
      <c r="D25" s="21" t="s">
        <v>414</v>
      </c>
      <c r="E25" s="21"/>
      <c r="F25" s="189">
        <f>F27+F29</f>
        <v>10888.108</v>
      </c>
    </row>
    <row r="26" spans="1:6" ht="25.5">
      <c r="A26" s="25" t="s">
        <v>166</v>
      </c>
      <c r="B26" s="224"/>
      <c r="C26" s="20" t="s">
        <v>130</v>
      </c>
      <c r="D26" s="21" t="s">
        <v>419</v>
      </c>
      <c r="E26" s="21"/>
      <c r="F26" s="189">
        <f>F27</f>
        <v>7546.226</v>
      </c>
    </row>
    <row r="27" spans="1:6" ht="38.25">
      <c r="A27" s="33" t="s">
        <v>123</v>
      </c>
      <c r="B27" s="224"/>
      <c r="C27" s="28" t="s">
        <v>130</v>
      </c>
      <c r="D27" s="36" t="s">
        <v>420</v>
      </c>
      <c r="E27" s="36"/>
      <c r="F27" s="211">
        <f>F28</f>
        <v>7546.226</v>
      </c>
    </row>
    <row r="28" spans="1:16" ht="25.5">
      <c r="A28" s="39" t="s">
        <v>355</v>
      </c>
      <c r="B28" s="224"/>
      <c r="C28" s="28" t="s">
        <v>130</v>
      </c>
      <c r="D28" s="36" t="s">
        <v>420</v>
      </c>
      <c r="E28" s="36">
        <v>120</v>
      </c>
      <c r="F28" s="211">
        <f>7221.226+325</f>
        <v>7546.226</v>
      </c>
      <c r="P28" s="112"/>
    </row>
    <row r="29" spans="1:16" ht="26.25" customHeight="1">
      <c r="A29" s="39" t="s">
        <v>124</v>
      </c>
      <c r="B29" s="224"/>
      <c r="C29" s="28" t="s">
        <v>130</v>
      </c>
      <c r="D29" s="36" t="s">
        <v>415</v>
      </c>
      <c r="E29" s="36"/>
      <c r="F29" s="211">
        <f>F30+F32+F33+F31</f>
        <v>3341.882</v>
      </c>
      <c r="P29" s="157"/>
    </row>
    <row r="30" spans="1:6" ht="12.75" hidden="1">
      <c r="A30" s="39" t="s">
        <v>355</v>
      </c>
      <c r="B30" s="224"/>
      <c r="C30" s="28" t="s">
        <v>130</v>
      </c>
      <c r="D30" s="36" t="s">
        <v>134</v>
      </c>
      <c r="E30" s="36">
        <v>120</v>
      </c>
      <c r="F30" s="211"/>
    </row>
    <row r="31" spans="1:7" ht="25.5" hidden="1">
      <c r="A31" s="34" t="s">
        <v>133</v>
      </c>
      <c r="B31" s="224"/>
      <c r="C31" s="28" t="s">
        <v>130</v>
      </c>
      <c r="D31" s="36" t="s">
        <v>134</v>
      </c>
      <c r="E31" s="36">
        <v>242</v>
      </c>
      <c r="F31" s="211">
        <v>0</v>
      </c>
      <c r="G31" s="112"/>
    </row>
    <row r="32" spans="1:16" ht="30" customHeight="1">
      <c r="A32" s="31" t="s">
        <v>354</v>
      </c>
      <c r="B32" s="224"/>
      <c r="C32" s="28" t="s">
        <v>130</v>
      </c>
      <c r="D32" s="36" t="s">
        <v>415</v>
      </c>
      <c r="E32" s="36">
        <v>240</v>
      </c>
      <c r="F32" s="211">
        <f>0.393*8664-50-20-13.07</f>
        <v>3321.882</v>
      </c>
      <c r="P32" s="158"/>
    </row>
    <row r="33" spans="1:6" ht="15.75" customHeight="1">
      <c r="A33" s="163" t="s">
        <v>358</v>
      </c>
      <c r="B33" s="224"/>
      <c r="C33" s="28" t="s">
        <v>130</v>
      </c>
      <c r="D33" s="36" t="s">
        <v>415</v>
      </c>
      <c r="E33" s="36">
        <v>850</v>
      </c>
      <c r="F33" s="211">
        <v>20</v>
      </c>
    </row>
    <row r="34" spans="1:21" s="105" customFormat="1" ht="18.75" customHeight="1" hidden="1">
      <c r="A34" s="94" t="s">
        <v>221</v>
      </c>
      <c r="B34" s="224"/>
      <c r="C34" s="91" t="s">
        <v>216</v>
      </c>
      <c r="D34" s="106"/>
      <c r="E34" s="106"/>
      <c r="F34" s="208">
        <f>F35</f>
        <v>0</v>
      </c>
      <c r="H34" s="139"/>
      <c r="P34" s="159"/>
      <c r="T34" s="139"/>
      <c r="U34" s="139"/>
    </row>
    <row r="35" spans="1:21" s="63" customFormat="1" ht="12.75" hidden="1">
      <c r="A35" s="23" t="s">
        <v>199</v>
      </c>
      <c r="B35" s="224"/>
      <c r="C35" s="65" t="s">
        <v>216</v>
      </c>
      <c r="D35" s="40" t="s">
        <v>109</v>
      </c>
      <c r="E35" s="40"/>
      <c r="F35" s="210">
        <f>F36</f>
        <v>0</v>
      </c>
      <c r="H35" s="140"/>
      <c r="P35" s="29"/>
      <c r="T35" s="140"/>
      <c r="U35" s="140"/>
    </row>
    <row r="36" spans="1:21" s="63" customFormat="1" ht="12.75" hidden="1">
      <c r="A36" s="23" t="s">
        <v>238</v>
      </c>
      <c r="B36" s="224"/>
      <c r="C36" s="65" t="s">
        <v>216</v>
      </c>
      <c r="D36" s="21" t="s">
        <v>222</v>
      </c>
      <c r="E36" s="21"/>
      <c r="F36" s="189">
        <f>F37</f>
        <v>0</v>
      </c>
      <c r="H36" s="140"/>
      <c r="P36" s="29"/>
      <c r="T36" s="140"/>
      <c r="U36" s="140"/>
    </row>
    <row r="37" spans="1:21" s="29" customFormat="1" ht="25.5" hidden="1">
      <c r="A37" s="39" t="s">
        <v>124</v>
      </c>
      <c r="B37" s="224"/>
      <c r="C37" s="66" t="s">
        <v>216</v>
      </c>
      <c r="D37" s="36" t="s">
        <v>237</v>
      </c>
      <c r="E37" s="36"/>
      <c r="F37" s="211">
        <f>F38</f>
        <v>0</v>
      </c>
      <c r="H37" s="136"/>
      <c r="T37" s="136"/>
      <c r="U37" s="136"/>
    </row>
    <row r="38" spans="1:21" s="29" customFormat="1" ht="25.5" hidden="1">
      <c r="A38" s="39" t="s">
        <v>132</v>
      </c>
      <c r="B38" s="224"/>
      <c r="C38" s="66" t="s">
        <v>216</v>
      </c>
      <c r="D38" s="36" t="s">
        <v>237</v>
      </c>
      <c r="E38" s="36">
        <v>244</v>
      </c>
      <c r="F38" s="211"/>
      <c r="H38" s="136"/>
      <c r="T38" s="136"/>
      <c r="U38" s="136"/>
    </row>
    <row r="39" spans="1:21" s="105" customFormat="1" ht="30.75" customHeight="1">
      <c r="A39" s="169" t="s">
        <v>375</v>
      </c>
      <c r="B39" s="224"/>
      <c r="C39" s="90" t="s">
        <v>374</v>
      </c>
      <c r="D39" s="95"/>
      <c r="E39" s="98"/>
      <c r="F39" s="212">
        <f>F40</f>
        <v>50.5</v>
      </c>
      <c r="H39" s="139"/>
      <c r="P39" s="159"/>
      <c r="T39" s="139"/>
      <c r="U39" s="139"/>
    </row>
    <row r="40" spans="1:21" s="26" customFormat="1" ht="25.5">
      <c r="A40" s="23" t="s">
        <v>199</v>
      </c>
      <c r="B40" s="224"/>
      <c r="C40" s="20" t="s">
        <v>374</v>
      </c>
      <c r="D40" s="60" t="s">
        <v>413</v>
      </c>
      <c r="E40" s="60"/>
      <c r="F40" s="189">
        <f>F41</f>
        <v>50.5</v>
      </c>
      <c r="H40" s="138"/>
      <c r="P40" s="62"/>
      <c r="T40" s="138"/>
      <c r="U40" s="138"/>
    </row>
    <row r="41" spans="1:21" s="26" customFormat="1" ht="25.5">
      <c r="A41" s="25" t="s">
        <v>166</v>
      </c>
      <c r="B41" s="224"/>
      <c r="C41" s="20" t="s">
        <v>374</v>
      </c>
      <c r="D41" s="61" t="s">
        <v>414</v>
      </c>
      <c r="E41" s="61"/>
      <c r="F41" s="189">
        <f>F43</f>
        <v>50.5</v>
      </c>
      <c r="H41" s="138"/>
      <c r="P41" s="62"/>
      <c r="T41" s="138"/>
      <c r="U41" s="138"/>
    </row>
    <row r="42" spans="1:21" s="26" customFormat="1" ht="25.5">
      <c r="A42" s="25" t="s">
        <v>166</v>
      </c>
      <c r="B42" s="224"/>
      <c r="C42" s="20" t="s">
        <v>374</v>
      </c>
      <c r="D42" s="61" t="s">
        <v>424</v>
      </c>
      <c r="E42" s="61"/>
      <c r="F42" s="189">
        <f>F43</f>
        <v>50.5</v>
      </c>
      <c r="H42" s="138"/>
      <c r="P42" s="62"/>
      <c r="T42" s="138"/>
      <c r="U42" s="138"/>
    </row>
    <row r="43" spans="1:21" s="29" customFormat="1" ht="25.5">
      <c r="A43" s="33" t="s">
        <v>376</v>
      </c>
      <c r="B43" s="224"/>
      <c r="C43" s="28" t="s">
        <v>374</v>
      </c>
      <c r="D43" s="36" t="s">
        <v>424</v>
      </c>
      <c r="E43" s="36"/>
      <c r="F43" s="211">
        <f>F44</f>
        <v>50.5</v>
      </c>
      <c r="H43" s="136"/>
      <c r="T43" s="136"/>
      <c r="U43" s="136"/>
    </row>
    <row r="44" spans="1:21" s="29" customFormat="1" ht="15" customHeight="1">
      <c r="A44" s="163" t="s">
        <v>377</v>
      </c>
      <c r="B44" s="224"/>
      <c r="C44" s="28" t="s">
        <v>374</v>
      </c>
      <c r="D44" s="36" t="s">
        <v>424</v>
      </c>
      <c r="E44" s="36">
        <v>540</v>
      </c>
      <c r="F44" s="211">
        <v>50.5</v>
      </c>
      <c r="H44" s="136"/>
      <c r="T44" s="136"/>
      <c r="U44" s="136"/>
    </row>
    <row r="45" spans="1:21" s="105" customFormat="1" ht="15">
      <c r="A45" s="107" t="s">
        <v>206</v>
      </c>
      <c r="B45" s="224"/>
      <c r="C45" s="90" t="s">
        <v>165</v>
      </c>
      <c r="D45" s="95"/>
      <c r="E45" s="98"/>
      <c r="F45" s="212">
        <f>F46</f>
        <v>400</v>
      </c>
      <c r="H45" s="139"/>
      <c r="P45" s="159"/>
      <c r="T45" s="139"/>
      <c r="U45" s="139"/>
    </row>
    <row r="46" spans="1:21" s="26" customFormat="1" ht="25.5">
      <c r="A46" s="23" t="s">
        <v>199</v>
      </c>
      <c r="B46" s="224"/>
      <c r="C46" s="20" t="s">
        <v>165</v>
      </c>
      <c r="D46" s="60" t="s">
        <v>423</v>
      </c>
      <c r="E46" s="60"/>
      <c r="F46" s="189">
        <f>F47</f>
        <v>400</v>
      </c>
      <c r="H46" s="138"/>
      <c r="P46" s="62"/>
      <c r="T46" s="138"/>
      <c r="U46" s="138"/>
    </row>
    <row r="47" spans="1:21" s="26" customFormat="1" ht="25.5">
      <c r="A47" s="25" t="s">
        <v>166</v>
      </c>
      <c r="B47" s="224"/>
      <c r="C47" s="20" t="s">
        <v>165</v>
      </c>
      <c r="D47" s="61" t="s">
        <v>422</v>
      </c>
      <c r="E47" s="61"/>
      <c r="F47" s="189">
        <f>F49</f>
        <v>400</v>
      </c>
      <c r="H47" s="138"/>
      <c r="P47" s="62"/>
      <c r="T47" s="138"/>
      <c r="U47" s="138"/>
    </row>
    <row r="48" spans="1:21" s="26" customFormat="1" ht="25.5">
      <c r="A48" s="25" t="s">
        <v>166</v>
      </c>
      <c r="B48" s="224"/>
      <c r="C48" s="20" t="s">
        <v>165</v>
      </c>
      <c r="D48" s="21" t="s">
        <v>421</v>
      </c>
      <c r="E48" s="61"/>
      <c r="F48" s="189">
        <f>F49</f>
        <v>400</v>
      </c>
      <c r="H48" s="138"/>
      <c r="P48" s="62"/>
      <c r="T48" s="138"/>
      <c r="U48" s="138"/>
    </row>
    <row r="49" spans="1:21" s="29" customFormat="1" ht="38.25">
      <c r="A49" s="33" t="s">
        <v>239</v>
      </c>
      <c r="B49" s="224"/>
      <c r="C49" s="28" t="s">
        <v>165</v>
      </c>
      <c r="D49" s="36" t="s">
        <v>425</v>
      </c>
      <c r="E49" s="36"/>
      <c r="F49" s="211">
        <f>F50</f>
        <v>400</v>
      </c>
      <c r="H49" s="136"/>
      <c r="T49" s="136"/>
      <c r="U49" s="136"/>
    </row>
    <row r="50" spans="1:21" s="29" customFormat="1" ht="25.5">
      <c r="A50" s="33" t="s">
        <v>201</v>
      </c>
      <c r="B50" s="224"/>
      <c r="C50" s="28" t="s">
        <v>165</v>
      </c>
      <c r="D50" s="36" t="s">
        <v>425</v>
      </c>
      <c r="E50" s="36">
        <v>870</v>
      </c>
      <c r="F50" s="211">
        <v>400</v>
      </c>
      <c r="H50" s="136"/>
      <c r="T50" s="136"/>
      <c r="U50" s="136"/>
    </row>
    <row r="51" spans="1:21" s="110" customFormat="1" ht="15">
      <c r="A51" s="88" t="s">
        <v>137</v>
      </c>
      <c r="B51" s="224"/>
      <c r="C51" s="90" t="s">
        <v>136</v>
      </c>
      <c r="D51" s="89"/>
      <c r="E51" s="89"/>
      <c r="F51" s="208">
        <f>F52+F70+F84+F79</f>
        <v>10155.605</v>
      </c>
      <c r="H51" s="137"/>
      <c r="T51" s="137"/>
      <c r="U51" s="137"/>
    </row>
    <row r="52" spans="1:21" s="59" customFormat="1" ht="25.5">
      <c r="A52" s="23" t="s">
        <v>199</v>
      </c>
      <c r="B52" s="224"/>
      <c r="C52" s="65" t="s">
        <v>136</v>
      </c>
      <c r="D52" s="40" t="s">
        <v>423</v>
      </c>
      <c r="E52" s="40"/>
      <c r="F52" s="210">
        <f>F53</f>
        <v>8531.98</v>
      </c>
      <c r="H52" s="141"/>
      <c r="P52" s="18"/>
      <c r="T52" s="141"/>
      <c r="U52" s="141"/>
    </row>
    <row r="53" spans="1:21" s="59" customFormat="1" ht="25.5">
      <c r="A53" s="25" t="s">
        <v>166</v>
      </c>
      <c r="B53" s="224"/>
      <c r="C53" s="65" t="s">
        <v>136</v>
      </c>
      <c r="D53" s="21" t="s">
        <v>422</v>
      </c>
      <c r="E53" s="21"/>
      <c r="F53" s="189">
        <f>F55+F60+F62+F64+F66+F68</f>
        <v>8531.98</v>
      </c>
      <c r="H53" s="141"/>
      <c r="P53" s="18"/>
      <c r="T53" s="141"/>
      <c r="U53" s="141"/>
    </row>
    <row r="54" spans="1:21" s="59" customFormat="1" ht="25.5">
      <c r="A54" s="25" t="s">
        <v>166</v>
      </c>
      <c r="B54" s="224"/>
      <c r="C54" s="65" t="s">
        <v>136</v>
      </c>
      <c r="D54" s="21" t="s">
        <v>421</v>
      </c>
      <c r="E54" s="21"/>
      <c r="F54" s="189">
        <f>F55+F60+F64</f>
        <v>7731.98</v>
      </c>
      <c r="H54" s="141"/>
      <c r="P54" s="18"/>
      <c r="T54" s="141"/>
      <c r="U54" s="141"/>
    </row>
    <row r="55" spans="1:21" s="19" customFormat="1" ht="38.25">
      <c r="A55" s="46" t="s">
        <v>202</v>
      </c>
      <c r="B55" s="224"/>
      <c r="C55" s="37" t="s">
        <v>136</v>
      </c>
      <c r="D55" s="36" t="s">
        <v>426</v>
      </c>
      <c r="E55" s="36"/>
      <c r="F55" s="211">
        <f>F56+F58+F59+F57</f>
        <v>7416.78</v>
      </c>
      <c r="H55" s="134"/>
      <c r="T55" s="134"/>
      <c r="U55" s="228"/>
    </row>
    <row r="56" spans="1:21" s="64" customFormat="1" ht="18" customHeight="1">
      <c r="A56" s="163" t="s">
        <v>357</v>
      </c>
      <c r="B56" s="224"/>
      <c r="C56" s="37" t="s">
        <v>136</v>
      </c>
      <c r="D56" s="36" t="s">
        <v>426</v>
      </c>
      <c r="E56" s="36">
        <v>110</v>
      </c>
      <c r="F56" s="211">
        <f>5840+1763.68-1376.85+6</f>
        <v>6232.83</v>
      </c>
      <c r="H56" s="142"/>
      <c r="T56" s="142"/>
      <c r="U56" s="142"/>
    </row>
    <row r="57" spans="1:21" s="26" customFormat="1" ht="22.5" customHeight="1" hidden="1">
      <c r="A57" s="33" t="s">
        <v>203</v>
      </c>
      <c r="B57" s="224"/>
      <c r="C57" s="37" t="s">
        <v>136</v>
      </c>
      <c r="D57" s="36" t="s">
        <v>164</v>
      </c>
      <c r="E57" s="36">
        <v>112</v>
      </c>
      <c r="F57" s="211"/>
      <c r="H57" s="138"/>
      <c r="P57" s="62"/>
      <c r="T57" s="138"/>
      <c r="U57" s="138"/>
    </row>
    <row r="58" spans="1:21" s="29" customFormat="1" ht="26.25" customHeight="1">
      <c r="A58" s="31" t="s">
        <v>354</v>
      </c>
      <c r="B58" s="224"/>
      <c r="C58" s="37" t="s">
        <v>136</v>
      </c>
      <c r="D58" s="36" t="s">
        <v>426</v>
      </c>
      <c r="E58" s="36">
        <v>240</v>
      </c>
      <c r="F58" s="211">
        <f>54.47+10.9+90+809.04+200+465.2-459.66-6</f>
        <v>1163.9499999999998</v>
      </c>
      <c r="H58" s="136"/>
      <c r="T58" s="136"/>
      <c r="U58" s="136"/>
    </row>
    <row r="59" spans="1:21" s="29" customFormat="1" ht="15" customHeight="1">
      <c r="A59" s="163" t="s">
        <v>358</v>
      </c>
      <c r="B59" s="224"/>
      <c r="C59" s="37" t="s">
        <v>136</v>
      </c>
      <c r="D59" s="36" t="s">
        <v>426</v>
      </c>
      <c r="E59" s="36">
        <v>850</v>
      </c>
      <c r="F59" s="211">
        <f>10+10</f>
        <v>20</v>
      </c>
      <c r="H59" s="136"/>
      <c r="T59" s="136"/>
      <c r="U59" s="136"/>
    </row>
    <row r="60" spans="1:6" ht="51">
      <c r="A60" s="33" t="s">
        <v>204</v>
      </c>
      <c r="B60" s="224"/>
      <c r="C60" s="28" t="s">
        <v>136</v>
      </c>
      <c r="D60" s="36" t="s">
        <v>427</v>
      </c>
      <c r="E60" s="36"/>
      <c r="F60" s="211">
        <f>F61</f>
        <v>300</v>
      </c>
    </row>
    <row r="61" spans="1:6" ht="29.25" customHeight="1">
      <c r="A61" s="31" t="s">
        <v>354</v>
      </c>
      <c r="B61" s="224"/>
      <c r="C61" s="28" t="s">
        <v>136</v>
      </c>
      <c r="D61" s="36" t="s">
        <v>427</v>
      </c>
      <c r="E61" s="36">
        <v>240</v>
      </c>
      <c r="F61" s="211">
        <v>300</v>
      </c>
    </row>
    <row r="62" spans="1:21" s="19" customFormat="1" ht="25.5">
      <c r="A62" s="33" t="s">
        <v>205</v>
      </c>
      <c r="B62" s="224"/>
      <c r="C62" s="28" t="s">
        <v>136</v>
      </c>
      <c r="D62" s="36" t="s">
        <v>428</v>
      </c>
      <c r="E62" s="36"/>
      <c r="F62" s="211">
        <f>F63</f>
        <v>800</v>
      </c>
      <c r="H62" s="134"/>
      <c r="T62" s="134"/>
      <c r="U62" s="134"/>
    </row>
    <row r="63" spans="1:21" s="19" customFormat="1" ht="26.25" customHeight="1">
      <c r="A63" s="31" t="s">
        <v>354</v>
      </c>
      <c r="B63" s="224"/>
      <c r="C63" s="28" t="s">
        <v>136</v>
      </c>
      <c r="D63" s="36" t="s">
        <v>428</v>
      </c>
      <c r="E63" s="36">
        <v>240</v>
      </c>
      <c r="F63" s="211">
        <v>800</v>
      </c>
      <c r="H63" s="134"/>
      <c r="T63" s="134"/>
      <c r="U63" s="134"/>
    </row>
    <row r="64" spans="1:6" ht="38.25">
      <c r="A64" s="33" t="s">
        <v>200</v>
      </c>
      <c r="B64" s="224"/>
      <c r="C64" s="66" t="s">
        <v>136</v>
      </c>
      <c r="D64" s="36" t="s">
        <v>429</v>
      </c>
      <c r="E64" s="36"/>
      <c r="F64" s="211">
        <f>F65</f>
        <v>15.2</v>
      </c>
    </row>
    <row r="65" spans="1:6" ht="15.75" customHeight="1">
      <c r="A65" s="163" t="s">
        <v>358</v>
      </c>
      <c r="B65" s="224"/>
      <c r="C65" s="66" t="s">
        <v>136</v>
      </c>
      <c r="D65" s="36" t="s">
        <v>429</v>
      </c>
      <c r="E65" s="36">
        <v>850</v>
      </c>
      <c r="F65" s="211">
        <v>15.2</v>
      </c>
    </row>
    <row r="66" spans="1:8" ht="25.5" hidden="1">
      <c r="A66" s="39" t="s">
        <v>308</v>
      </c>
      <c r="B66" s="224"/>
      <c r="C66" s="28" t="s">
        <v>136</v>
      </c>
      <c r="D66" s="36" t="s">
        <v>296</v>
      </c>
      <c r="E66" s="36"/>
      <c r="F66" s="211">
        <f>F67</f>
        <v>0</v>
      </c>
      <c r="H66" s="18"/>
    </row>
    <row r="67" spans="1:21" s="19" customFormat="1" ht="25.5" hidden="1">
      <c r="A67" s="33" t="s">
        <v>132</v>
      </c>
      <c r="B67" s="224"/>
      <c r="C67" s="28" t="s">
        <v>136</v>
      </c>
      <c r="D67" s="36" t="s">
        <v>296</v>
      </c>
      <c r="E67" s="36">
        <v>244</v>
      </c>
      <c r="F67" s="211"/>
      <c r="T67" s="134"/>
      <c r="U67" s="134"/>
    </row>
    <row r="68" spans="1:21" s="19" customFormat="1" ht="25.5" hidden="1">
      <c r="A68" s="33" t="s">
        <v>310</v>
      </c>
      <c r="B68" s="224"/>
      <c r="C68" s="28" t="s">
        <v>136</v>
      </c>
      <c r="D68" s="36" t="s">
        <v>309</v>
      </c>
      <c r="E68" s="36"/>
      <c r="F68" s="211">
        <f>F69</f>
        <v>0</v>
      </c>
      <c r="T68" s="134"/>
      <c r="U68" s="134"/>
    </row>
    <row r="69" spans="1:21" s="19" customFormat="1" ht="25.5" hidden="1">
      <c r="A69" s="33" t="s">
        <v>132</v>
      </c>
      <c r="B69" s="224"/>
      <c r="C69" s="28" t="s">
        <v>136</v>
      </c>
      <c r="D69" s="36" t="s">
        <v>309</v>
      </c>
      <c r="E69" s="36">
        <v>244</v>
      </c>
      <c r="F69" s="211"/>
      <c r="T69" s="134"/>
      <c r="U69" s="134"/>
    </row>
    <row r="70" spans="1:21" s="29" customFormat="1" ht="38.25">
      <c r="A70" s="23" t="s">
        <v>217</v>
      </c>
      <c r="B70" s="224"/>
      <c r="C70" s="20" t="s">
        <v>136</v>
      </c>
      <c r="D70" s="21" t="s">
        <v>34</v>
      </c>
      <c r="E70" s="21"/>
      <c r="F70" s="189">
        <f>F71</f>
        <v>1110.5549999999998</v>
      </c>
      <c r="H70" s="136"/>
      <c r="T70" s="136"/>
      <c r="U70" s="136"/>
    </row>
    <row r="71" spans="1:21" s="26" customFormat="1" ht="63.75">
      <c r="A71" s="25" t="s">
        <v>218</v>
      </c>
      <c r="B71" s="224"/>
      <c r="C71" s="20" t="s">
        <v>136</v>
      </c>
      <c r="D71" s="21" t="s">
        <v>46</v>
      </c>
      <c r="E71" s="21"/>
      <c r="F71" s="189">
        <f>F76+F73</f>
        <v>1110.5549999999998</v>
      </c>
      <c r="H71" s="138"/>
      <c r="P71" s="62"/>
      <c r="T71" s="138"/>
      <c r="U71" s="138"/>
    </row>
    <row r="72" spans="1:21" s="26" customFormat="1" ht="25.5">
      <c r="A72" s="47" t="s">
        <v>42</v>
      </c>
      <c r="B72" s="224"/>
      <c r="C72" s="20" t="s">
        <v>136</v>
      </c>
      <c r="D72" s="21" t="s">
        <v>43</v>
      </c>
      <c r="E72" s="21"/>
      <c r="F72" s="189">
        <f>F73+F76</f>
        <v>1110.5549999999998</v>
      </c>
      <c r="H72" s="138"/>
      <c r="P72" s="62"/>
      <c r="T72" s="138"/>
      <c r="U72" s="138"/>
    </row>
    <row r="73" spans="1:21" s="29" customFormat="1" ht="78.75" customHeight="1">
      <c r="A73" s="31" t="s">
        <v>220</v>
      </c>
      <c r="B73" s="224"/>
      <c r="C73" s="28" t="s">
        <v>136</v>
      </c>
      <c r="D73" s="1" t="s">
        <v>44</v>
      </c>
      <c r="E73" s="1"/>
      <c r="F73" s="213">
        <f>F74+F75</f>
        <v>549.775</v>
      </c>
      <c r="H73" s="136"/>
      <c r="T73" s="136"/>
      <c r="U73" s="136"/>
    </row>
    <row r="74" spans="1:21" s="29" customFormat="1" ht="25.5">
      <c r="A74" s="39" t="s">
        <v>355</v>
      </c>
      <c r="B74" s="224"/>
      <c r="C74" s="28" t="s">
        <v>136</v>
      </c>
      <c r="D74" s="1" t="s">
        <v>44</v>
      </c>
      <c r="E74" s="1" t="s">
        <v>356</v>
      </c>
      <c r="F74" s="213">
        <v>472.9</v>
      </c>
      <c r="H74" s="136"/>
      <c r="T74" s="136"/>
      <c r="U74" s="136"/>
    </row>
    <row r="75" spans="1:21" s="29" customFormat="1" ht="28.5" customHeight="1">
      <c r="A75" s="31" t="s">
        <v>354</v>
      </c>
      <c r="B75" s="224"/>
      <c r="C75" s="28" t="s">
        <v>136</v>
      </c>
      <c r="D75" s="1" t="s">
        <v>44</v>
      </c>
      <c r="E75" s="36">
        <v>240</v>
      </c>
      <c r="F75" s="213">
        <v>76.875</v>
      </c>
      <c r="H75" s="136"/>
      <c r="T75" s="203"/>
      <c r="U75" s="136"/>
    </row>
    <row r="76" spans="1:21" s="29" customFormat="1" ht="102">
      <c r="A76" s="31" t="s">
        <v>219</v>
      </c>
      <c r="B76" s="224"/>
      <c r="C76" s="28" t="s">
        <v>136</v>
      </c>
      <c r="D76" s="1" t="s">
        <v>45</v>
      </c>
      <c r="E76" s="1"/>
      <c r="F76" s="213">
        <f>F77+F78</f>
        <v>560.78</v>
      </c>
      <c r="H76" s="136"/>
      <c r="T76" s="136"/>
      <c r="U76" s="136"/>
    </row>
    <row r="77" spans="1:21" s="29" customFormat="1" ht="18.75" customHeight="1">
      <c r="A77" s="39" t="s">
        <v>355</v>
      </c>
      <c r="B77" s="224"/>
      <c r="C77" s="28" t="s">
        <v>136</v>
      </c>
      <c r="D77" s="1" t="s">
        <v>45</v>
      </c>
      <c r="E77" s="1" t="s">
        <v>356</v>
      </c>
      <c r="F77" s="213">
        <f>516+25</f>
        <v>541</v>
      </c>
      <c r="H77" s="136"/>
      <c r="T77" s="136"/>
      <c r="U77" s="136"/>
    </row>
    <row r="78" spans="1:21" s="29" customFormat="1" ht="28.5" customHeight="1">
      <c r="A78" s="31" t="s">
        <v>354</v>
      </c>
      <c r="B78" s="224"/>
      <c r="C78" s="28" t="s">
        <v>136</v>
      </c>
      <c r="D78" s="1" t="s">
        <v>45</v>
      </c>
      <c r="E78" s="36">
        <v>240</v>
      </c>
      <c r="F78" s="213">
        <v>19.78</v>
      </c>
      <c r="H78" s="136"/>
      <c r="T78" s="136"/>
      <c r="U78" s="136"/>
    </row>
    <row r="79" spans="1:21" s="29" customFormat="1" ht="51">
      <c r="A79" s="23" t="s">
        <v>105</v>
      </c>
      <c r="B79" s="224"/>
      <c r="C79" s="20" t="s">
        <v>136</v>
      </c>
      <c r="D79" s="21" t="s">
        <v>100</v>
      </c>
      <c r="E79" s="21"/>
      <c r="F79" s="189">
        <f>F80</f>
        <v>13.07</v>
      </c>
      <c r="H79" s="136"/>
      <c r="T79" s="136"/>
      <c r="U79" s="136"/>
    </row>
    <row r="80" spans="1:21" s="26" customFormat="1" ht="72" customHeight="1">
      <c r="A80" s="256" t="s">
        <v>104</v>
      </c>
      <c r="B80" s="224"/>
      <c r="C80" s="20" t="s">
        <v>136</v>
      </c>
      <c r="D80" s="21" t="s">
        <v>101</v>
      </c>
      <c r="E80" s="21"/>
      <c r="F80" s="189">
        <f>F81</f>
        <v>13.07</v>
      </c>
      <c r="H80" s="138"/>
      <c r="P80" s="62"/>
      <c r="T80" s="138"/>
      <c r="U80" s="138"/>
    </row>
    <row r="81" spans="1:21" s="26" customFormat="1" ht="33" customHeight="1">
      <c r="A81" s="47" t="s">
        <v>107</v>
      </c>
      <c r="B81" s="224"/>
      <c r="C81" s="20" t="s">
        <v>136</v>
      </c>
      <c r="D81" s="21" t="s">
        <v>102</v>
      </c>
      <c r="E81" s="21"/>
      <c r="F81" s="189">
        <f>F82</f>
        <v>13.07</v>
      </c>
      <c r="H81" s="138"/>
      <c r="P81" s="62"/>
      <c r="T81" s="138"/>
      <c r="U81" s="138"/>
    </row>
    <row r="82" spans="1:6" ht="25.5">
      <c r="A82" s="52" t="s">
        <v>106</v>
      </c>
      <c r="B82" s="224"/>
      <c r="C82" s="28" t="s">
        <v>136</v>
      </c>
      <c r="D82" s="1" t="s">
        <v>103</v>
      </c>
      <c r="E82" s="54"/>
      <c r="F82" s="190">
        <f>F83</f>
        <v>13.07</v>
      </c>
    </row>
    <row r="83" spans="1:6" ht="30.75" customHeight="1">
      <c r="A83" s="31" t="s">
        <v>354</v>
      </c>
      <c r="B83" s="224"/>
      <c r="C83" s="28" t="s">
        <v>136</v>
      </c>
      <c r="D83" s="1" t="s">
        <v>103</v>
      </c>
      <c r="E83" s="36">
        <v>240</v>
      </c>
      <c r="F83" s="190">
        <v>13.07</v>
      </c>
    </row>
    <row r="84" spans="1:21" s="29" customFormat="1" ht="25.5">
      <c r="A84" s="23" t="s">
        <v>77</v>
      </c>
      <c r="B84" s="224"/>
      <c r="C84" s="20" t="s">
        <v>136</v>
      </c>
      <c r="D84" s="21" t="s">
        <v>75</v>
      </c>
      <c r="E84" s="21"/>
      <c r="F84" s="189">
        <f>F85</f>
        <v>500</v>
      </c>
      <c r="H84" s="136"/>
      <c r="T84" s="136"/>
      <c r="U84" s="136"/>
    </row>
    <row r="85" spans="1:21" s="26" customFormat="1" ht="25.5">
      <c r="A85" s="25" t="s">
        <v>78</v>
      </c>
      <c r="B85" s="224"/>
      <c r="C85" s="20" t="s">
        <v>136</v>
      </c>
      <c r="D85" s="21" t="s">
        <v>76</v>
      </c>
      <c r="E85" s="21"/>
      <c r="F85" s="189">
        <f>F86</f>
        <v>500</v>
      </c>
      <c r="H85" s="138"/>
      <c r="P85" s="62"/>
      <c r="T85" s="138"/>
      <c r="U85" s="138"/>
    </row>
    <row r="86" spans="1:21" s="26" customFormat="1" ht="33" customHeight="1">
      <c r="A86" s="47" t="s">
        <v>79</v>
      </c>
      <c r="B86" s="224"/>
      <c r="C86" s="20" t="s">
        <v>136</v>
      </c>
      <c r="D86" s="21" t="s">
        <v>80</v>
      </c>
      <c r="E86" s="21"/>
      <c r="F86" s="189">
        <f>F87</f>
        <v>500</v>
      </c>
      <c r="H86" s="138"/>
      <c r="P86" s="62"/>
      <c r="T86" s="138"/>
      <c r="U86" s="138"/>
    </row>
    <row r="87" spans="1:6" ht="51">
      <c r="A87" s="52" t="s">
        <v>397</v>
      </c>
      <c r="B87" s="224"/>
      <c r="C87" s="28" t="s">
        <v>136</v>
      </c>
      <c r="D87" s="1" t="s">
        <v>81</v>
      </c>
      <c r="E87" s="54"/>
      <c r="F87" s="190">
        <f>F88</f>
        <v>500</v>
      </c>
    </row>
    <row r="88" spans="1:6" ht="30.75" customHeight="1">
      <c r="A88" s="31" t="s">
        <v>354</v>
      </c>
      <c r="B88" s="224"/>
      <c r="C88" s="28" t="s">
        <v>136</v>
      </c>
      <c r="D88" s="1" t="s">
        <v>81</v>
      </c>
      <c r="E88" s="36">
        <v>240</v>
      </c>
      <c r="F88" s="190">
        <f>100+400</f>
        <v>500</v>
      </c>
    </row>
    <row r="89" spans="1:21" s="92" customFormat="1" ht="15">
      <c r="A89" s="88" t="s">
        <v>254</v>
      </c>
      <c r="B89" s="224"/>
      <c r="C89" s="91" t="s">
        <v>213</v>
      </c>
      <c r="D89" s="89"/>
      <c r="E89" s="89"/>
      <c r="F89" s="208">
        <f>F90</f>
        <v>431.62</v>
      </c>
      <c r="H89" s="143"/>
      <c r="P89" s="101"/>
      <c r="R89" s="168"/>
      <c r="T89" s="143"/>
      <c r="U89" s="143"/>
    </row>
    <row r="90" spans="1:21" s="101" customFormat="1" ht="15">
      <c r="A90" s="88" t="s">
        <v>214</v>
      </c>
      <c r="B90" s="224"/>
      <c r="C90" s="91" t="s">
        <v>215</v>
      </c>
      <c r="D90" s="89"/>
      <c r="E90" s="89"/>
      <c r="F90" s="208">
        <f>F91</f>
        <v>431.62</v>
      </c>
      <c r="H90" s="135"/>
      <c r="T90" s="135"/>
      <c r="U90" s="135"/>
    </row>
    <row r="91" spans="1:21" s="59" customFormat="1" ht="25.5">
      <c r="A91" s="23" t="s">
        <v>199</v>
      </c>
      <c r="B91" s="224"/>
      <c r="C91" s="65" t="s">
        <v>215</v>
      </c>
      <c r="D91" s="40" t="s">
        <v>423</v>
      </c>
      <c r="E91" s="40"/>
      <c r="F91" s="210">
        <f>F92</f>
        <v>431.62</v>
      </c>
      <c r="H91" s="141"/>
      <c r="P91" s="18"/>
      <c r="T91" s="141"/>
      <c r="U91" s="141"/>
    </row>
    <row r="92" spans="1:21" s="59" customFormat="1" ht="25.5">
      <c r="A92" s="25" t="s">
        <v>166</v>
      </c>
      <c r="B92" s="224"/>
      <c r="C92" s="65" t="s">
        <v>215</v>
      </c>
      <c r="D92" s="21" t="s">
        <v>422</v>
      </c>
      <c r="E92" s="21"/>
      <c r="F92" s="189">
        <f>F94</f>
        <v>431.62</v>
      </c>
      <c r="H92" s="141"/>
      <c r="P92" s="112"/>
      <c r="T92" s="141"/>
      <c r="U92" s="141"/>
    </row>
    <row r="93" spans="1:21" s="59" customFormat="1" ht="25.5">
      <c r="A93" s="25" t="s">
        <v>166</v>
      </c>
      <c r="B93" s="224"/>
      <c r="C93" s="65" t="s">
        <v>215</v>
      </c>
      <c r="D93" s="21" t="s">
        <v>28</v>
      </c>
      <c r="E93" s="21"/>
      <c r="F93" s="189">
        <f>F94</f>
        <v>431.62</v>
      </c>
      <c r="H93" s="141"/>
      <c r="P93" s="112"/>
      <c r="T93" s="141"/>
      <c r="U93" s="141"/>
    </row>
    <row r="94" spans="1:21" s="19" customFormat="1" ht="30" customHeight="1">
      <c r="A94" s="46" t="s">
        <v>291</v>
      </c>
      <c r="B94" s="224"/>
      <c r="C94" s="37" t="s">
        <v>215</v>
      </c>
      <c r="D94" s="36" t="s">
        <v>29</v>
      </c>
      <c r="E94" s="36"/>
      <c r="F94" s="211">
        <f>F95+F96+F97</f>
        <v>431.62</v>
      </c>
      <c r="H94" s="134"/>
      <c r="T94" s="134"/>
      <c r="U94" s="134"/>
    </row>
    <row r="95" spans="1:21" s="64" customFormat="1" ht="25.5">
      <c r="A95" s="39" t="s">
        <v>355</v>
      </c>
      <c r="B95" s="224"/>
      <c r="C95" s="37" t="s">
        <v>215</v>
      </c>
      <c r="D95" s="36" t="s">
        <v>29</v>
      </c>
      <c r="E95" s="36">
        <v>120</v>
      </c>
      <c r="F95" s="211">
        <f>431.62-5.45</f>
        <v>426.17</v>
      </c>
      <c r="H95" s="142"/>
      <c r="T95" s="142"/>
      <c r="U95" s="142"/>
    </row>
    <row r="96" spans="1:21" s="26" customFormat="1" ht="25.5" hidden="1">
      <c r="A96" s="33" t="s">
        <v>203</v>
      </c>
      <c r="B96" s="224"/>
      <c r="C96" s="37" t="s">
        <v>215</v>
      </c>
      <c r="D96" s="36" t="s">
        <v>29</v>
      </c>
      <c r="E96" s="36">
        <v>122</v>
      </c>
      <c r="F96" s="211"/>
      <c r="H96" s="138"/>
      <c r="P96" s="62"/>
      <c r="T96" s="138"/>
      <c r="U96" s="138"/>
    </row>
    <row r="97" spans="1:21" s="29" customFormat="1" ht="30" customHeight="1">
      <c r="A97" s="31" t="s">
        <v>354</v>
      </c>
      <c r="B97" s="224"/>
      <c r="C97" s="37" t="s">
        <v>215</v>
      </c>
      <c r="D97" s="36" t="s">
        <v>29</v>
      </c>
      <c r="E97" s="36">
        <v>240</v>
      </c>
      <c r="F97" s="211">
        <f>5.45</f>
        <v>5.45</v>
      </c>
      <c r="H97" s="136"/>
      <c r="T97" s="136"/>
      <c r="U97" s="136"/>
    </row>
    <row r="98" spans="1:21" s="92" customFormat="1" ht="28.5">
      <c r="A98" s="88" t="s">
        <v>176</v>
      </c>
      <c r="B98" s="224"/>
      <c r="C98" s="91" t="s">
        <v>175</v>
      </c>
      <c r="D98" s="89"/>
      <c r="E98" s="89"/>
      <c r="F98" s="208">
        <f>F99+F105+F111</f>
        <v>823.856</v>
      </c>
      <c r="H98" s="143"/>
      <c r="P98" s="101"/>
      <c r="T98" s="143"/>
      <c r="U98" s="143"/>
    </row>
    <row r="99" spans="1:21" s="101" customFormat="1" ht="42.75">
      <c r="A99" s="88" t="s">
        <v>177</v>
      </c>
      <c r="B99" s="224"/>
      <c r="C99" s="91" t="s">
        <v>158</v>
      </c>
      <c r="D99" s="89"/>
      <c r="E99" s="89"/>
      <c r="F99" s="208">
        <f>F100</f>
        <v>218.62</v>
      </c>
      <c r="H99" s="135"/>
      <c r="T99" s="135"/>
      <c r="U99" s="135"/>
    </row>
    <row r="100" spans="1:21" s="29" customFormat="1" ht="25.5">
      <c r="A100" s="23" t="s">
        <v>241</v>
      </c>
      <c r="B100" s="224"/>
      <c r="C100" s="65" t="s">
        <v>158</v>
      </c>
      <c r="D100" s="21" t="s">
        <v>34</v>
      </c>
      <c r="E100" s="21"/>
      <c r="F100" s="189">
        <f>F101</f>
        <v>218.62</v>
      </c>
      <c r="H100" s="136"/>
      <c r="T100" s="136"/>
      <c r="U100" s="136"/>
    </row>
    <row r="101" spans="1:21" s="26" customFormat="1" ht="51">
      <c r="A101" s="25" t="s">
        <v>242</v>
      </c>
      <c r="B101" s="224"/>
      <c r="C101" s="65" t="s">
        <v>158</v>
      </c>
      <c r="D101" s="21" t="s">
        <v>40</v>
      </c>
      <c r="E101" s="21"/>
      <c r="F101" s="189">
        <f>F103</f>
        <v>218.62</v>
      </c>
      <c r="H101" s="138"/>
      <c r="P101" s="62"/>
      <c r="T101" s="138"/>
      <c r="U101" s="138"/>
    </row>
    <row r="102" spans="1:21" s="26" customFormat="1" ht="25.5">
      <c r="A102" s="47" t="s">
        <v>39</v>
      </c>
      <c r="B102" s="224"/>
      <c r="C102" s="65" t="s">
        <v>158</v>
      </c>
      <c r="D102" s="21" t="s">
        <v>40</v>
      </c>
      <c r="E102" s="21"/>
      <c r="F102" s="189">
        <f>F103</f>
        <v>218.62</v>
      </c>
      <c r="H102" s="138"/>
      <c r="P102" s="62"/>
      <c r="T102" s="138"/>
      <c r="U102" s="138"/>
    </row>
    <row r="103" spans="1:21" s="29" customFormat="1" ht="89.25">
      <c r="A103" s="31" t="s">
        <v>243</v>
      </c>
      <c r="B103" s="224"/>
      <c r="C103" s="66" t="s">
        <v>158</v>
      </c>
      <c r="D103" s="1" t="s">
        <v>41</v>
      </c>
      <c r="E103" s="1"/>
      <c r="F103" s="213">
        <f>F104</f>
        <v>218.62</v>
      </c>
      <c r="H103" s="136"/>
      <c r="T103" s="136"/>
      <c r="U103" s="136"/>
    </row>
    <row r="104" spans="1:21" s="29" customFormat="1" ht="26.25" customHeight="1">
      <c r="A104" s="31" t="s">
        <v>354</v>
      </c>
      <c r="B104" s="224"/>
      <c r="C104" s="66" t="s">
        <v>158</v>
      </c>
      <c r="D104" s="1" t="s">
        <v>41</v>
      </c>
      <c r="E104" s="36">
        <v>240</v>
      </c>
      <c r="F104" s="213">
        <v>218.62</v>
      </c>
      <c r="H104" s="136"/>
      <c r="T104" s="136"/>
      <c r="U104" s="136"/>
    </row>
    <row r="105" spans="1:21" s="99" customFormat="1" ht="15">
      <c r="A105" s="96" t="s">
        <v>192</v>
      </c>
      <c r="B105" s="224"/>
      <c r="C105" s="95" t="s">
        <v>193</v>
      </c>
      <c r="D105" s="97"/>
      <c r="E105" s="98"/>
      <c r="F105" s="214">
        <f>F106</f>
        <v>62.236</v>
      </c>
      <c r="H105" s="144"/>
      <c r="P105" s="102"/>
      <c r="T105" s="144"/>
      <c r="U105" s="144"/>
    </row>
    <row r="106" spans="1:21" s="29" customFormat="1" ht="25.5">
      <c r="A106" s="23" t="s">
        <v>241</v>
      </c>
      <c r="B106" s="224"/>
      <c r="C106" s="65" t="s">
        <v>193</v>
      </c>
      <c r="D106" s="21" t="s">
        <v>34</v>
      </c>
      <c r="E106" s="21"/>
      <c r="F106" s="189">
        <f>F109</f>
        <v>62.236</v>
      </c>
      <c r="H106" s="136"/>
      <c r="T106" s="136"/>
      <c r="U106" s="136"/>
    </row>
    <row r="107" spans="1:21" s="29" customFormat="1" ht="51">
      <c r="A107" s="23" t="s">
        <v>281</v>
      </c>
      <c r="B107" s="224"/>
      <c r="C107" s="118" t="s">
        <v>193</v>
      </c>
      <c r="D107" s="119" t="s">
        <v>38</v>
      </c>
      <c r="E107" s="21"/>
      <c r="F107" s="189">
        <f>F109</f>
        <v>62.236</v>
      </c>
      <c r="H107" s="136"/>
      <c r="T107" s="136"/>
      <c r="U107" s="136"/>
    </row>
    <row r="108" spans="1:21" s="29" customFormat="1" ht="25.5">
      <c r="A108" s="47" t="s">
        <v>35</v>
      </c>
      <c r="B108" s="224"/>
      <c r="C108" s="118" t="s">
        <v>193</v>
      </c>
      <c r="D108" s="119" t="s">
        <v>37</v>
      </c>
      <c r="E108" s="21"/>
      <c r="F108" s="189">
        <f>F109</f>
        <v>62.236</v>
      </c>
      <c r="H108" s="136"/>
      <c r="T108" s="136"/>
      <c r="U108" s="136"/>
    </row>
    <row r="109" spans="1:6" ht="51">
      <c r="A109" s="52" t="s">
        <v>244</v>
      </c>
      <c r="B109" s="224"/>
      <c r="C109" s="45" t="s">
        <v>193</v>
      </c>
      <c r="D109" s="117" t="s">
        <v>36</v>
      </c>
      <c r="E109" s="55"/>
      <c r="F109" s="190">
        <f>F110</f>
        <v>62.236</v>
      </c>
    </row>
    <row r="110" spans="1:6" ht="25.5" customHeight="1">
      <c r="A110" s="31" t="s">
        <v>354</v>
      </c>
      <c r="B110" s="224"/>
      <c r="C110" s="45" t="s">
        <v>193</v>
      </c>
      <c r="D110" s="117" t="s">
        <v>36</v>
      </c>
      <c r="E110" s="36">
        <v>240</v>
      </c>
      <c r="F110" s="190">
        <v>62.236</v>
      </c>
    </row>
    <row r="111" spans="1:21" s="92" customFormat="1" ht="28.5">
      <c r="A111" s="94" t="s">
        <v>190</v>
      </c>
      <c r="B111" s="224"/>
      <c r="C111" s="95" t="s">
        <v>191</v>
      </c>
      <c r="D111" s="89"/>
      <c r="E111" s="89"/>
      <c r="F111" s="208">
        <f>F112</f>
        <v>543</v>
      </c>
      <c r="H111" s="143"/>
      <c r="P111" s="101"/>
      <c r="T111" s="143"/>
      <c r="U111" s="143"/>
    </row>
    <row r="112" spans="1:21" s="29" customFormat="1" ht="25.5">
      <c r="A112" s="23" t="s">
        <v>241</v>
      </c>
      <c r="B112" s="224"/>
      <c r="C112" s="65" t="s">
        <v>191</v>
      </c>
      <c r="D112" s="21" t="s">
        <v>34</v>
      </c>
      <c r="E112" s="21"/>
      <c r="F112" s="189">
        <f>F113</f>
        <v>543</v>
      </c>
      <c r="H112" s="136"/>
      <c r="T112" s="136"/>
      <c r="U112" s="136"/>
    </row>
    <row r="113" spans="1:21" s="26" customFormat="1" ht="51">
      <c r="A113" s="47" t="s">
        <v>245</v>
      </c>
      <c r="B113" s="224"/>
      <c r="C113" s="48" t="s">
        <v>191</v>
      </c>
      <c r="D113" s="57" t="s">
        <v>33</v>
      </c>
      <c r="E113" s="56"/>
      <c r="F113" s="215">
        <f>F115</f>
        <v>543</v>
      </c>
      <c r="H113" s="138"/>
      <c r="P113" s="62"/>
      <c r="T113" s="138"/>
      <c r="U113" s="138"/>
    </row>
    <row r="114" spans="1:21" s="26" customFormat="1" ht="25.5">
      <c r="A114" s="47" t="s">
        <v>30</v>
      </c>
      <c r="B114" s="224"/>
      <c r="C114" s="48" t="s">
        <v>191</v>
      </c>
      <c r="D114" s="57" t="s">
        <v>31</v>
      </c>
      <c r="E114" s="56"/>
      <c r="F114" s="215">
        <f>F115</f>
        <v>543</v>
      </c>
      <c r="H114" s="138"/>
      <c r="P114" s="62"/>
      <c r="T114" s="138"/>
      <c r="U114" s="138"/>
    </row>
    <row r="115" spans="1:21" s="62" customFormat="1" ht="63.75">
      <c r="A115" s="52" t="s">
        <v>344</v>
      </c>
      <c r="B115" s="224"/>
      <c r="C115" s="45" t="s">
        <v>191</v>
      </c>
      <c r="D115" s="49" t="s">
        <v>32</v>
      </c>
      <c r="E115" s="56"/>
      <c r="F115" s="190">
        <f>F116</f>
        <v>543</v>
      </c>
      <c r="H115" s="145"/>
      <c r="T115" s="145"/>
      <c r="U115" s="145"/>
    </row>
    <row r="116" spans="1:21" s="62" customFormat="1" ht="25.5">
      <c r="A116" s="33" t="s">
        <v>132</v>
      </c>
      <c r="B116" s="224"/>
      <c r="C116" s="45" t="s">
        <v>191</v>
      </c>
      <c r="D116" s="49" t="s">
        <v>32</v>
      </c>
      <c r="E116" s="44">
        <v>244</v>
      </c>
      <c r="F116" s="190">
        <v>543</v>
      </c>
      <c r="H116" s="145"/>
      <c r="T116" s="145"/>
      <c r="U116" s="145"/>
    </row>
    <row r="117" spans="1:21" s="92" customFormat="1" ht="15">
      <c r="A117" s="88" t="s">
        <v>179</v>
      </c>
      <c r="B117" s="224"/>
      <c r="C117" s="91" t="s">
        <v>178</v>
      </c>
      <c r="D117" s="89"/>
      <c r="E117" s="89"/>
      <c r="F117" s="216">
        <f>F118+F148</f>
        <v>3436.7200000000003</v>
      </c>
      <c r="H117" s="143"/>
      <c r="P117" s="101"/>
      <c r="T117" s="143"/>
      <c r="U117" s="143"/>
    </row>
    <row r="118" spans="1:21" s="101" customFormat="1" ht="15">
      <c r="A118" s="96" t="s">
        <v>186</v>
      </c>
      <c r="B118" s="224"/>
      <c r="C118" s="95" t="s">
        <v>187</v>
      </c>
      <c r="D118" s="97"/>
      <c r="E118" s="115"/>
      <c r="F118" s="217">
        <f>F119+F143</f>
        <v>3116.7200000000003</v>
      </c>
      <c r="H118" s="135"/>
      <c r="T118" s="135"/>
      <c r="U118" s="135"/>
    </row>
    <row r="119" spans="1:19" ht="25.5">
      <c r="A119" s="47" t="s">
        <v>246</v>
      </c>
      <c r="B119" s="224"/>
      <c r="C119" s="48" t="s">
        <v>187</v>
      </c>
      <c r="D119" s="51" t="s">
        <v>58</v>
      </c>
      <c r="E119" s="54"/>
      <c r="F119" s="215">
        <f>F120+F134</f>
        <v>3116.7200000000003</v>
      </c>
      <c r="S119" s="162"/>
    </row>
    <row r="120" spans="1:21" s="59" customFormat="1" ht="51">
      <c r="A120" s="47" t="s">
        <v>247</v>
      </c>
      <c r="B120" s="224"/>
      <c r="C120" s="48" t="s">
        <v>187</v>
      </c>
      <c r="D120" s="51" t="s">
        <v>22</v>
      </c>
      <c r="E120" s="53"/>
      <c r="F120" s="215">
        <f>F121</f>
        <v>2616.7200000000003</v>
      </c>
      <c r="H120" s="141"/>
      <c r="P120" s="18"/>
      <c r="T120" s="141"/>
      <c r="U120" s="141"/>
    </row>
    <row r="121" spans="1:21" s="59" customFormat="1" ht="38.25">
      <c r="A121" s="47" t="s">
        <v>60</v>
      </c>
      <c r="B121" s="224"/>
      <c r="C121" s="48" t="s">
        <v>187</v>
      </c>
      <c r="D121" s="51" t="s">
        <v>23</v>
      </c>
      <c r="E121" s="53"/>
      <c r="F121" s="215">
        <f>F122+F124+F132</f>
        <v>2616.7200000000003</v>
      </c>
      <c r="H121" s="141"/>
      <c r="P121" s="18"/>
      <c r="T121" s="141"/>
      <c r="U121" s="141"/>
    </row>
    <row r="122" spans="1:21" s="59" customFormat="1" ht="25.5">
      <c r="A122" s="52" t="s">
        <v>61</v>
      </c>
      <c r="B122" s="224"/>
      <c r="C122" s="45" t="s">
        <v>187</v>
      </c>
      <c r="D122" s="43" t="s">
        <v>20</v>
      </c>
      <c r="E122" s="53"/>
      <c r="F122" s="190">
        <v>930.2</v>
      </c>
      <c r="H122" s="141"/>
      <c r="P122" s="18"/>
      <c r="T122" s="141"/>
      <c r="U122" s="141"/>
    </row>
    <row r="123" spans="1:21" s="26" customFormat="1" ht="30" customHeight="1">
      <c r="A123" s="31" t="s">
        <v>354</v>
      </c>
      <c r="B123" s="224"/>
      <c r="C123" s="45" t="s">
        <v>187</v>
      </c>
      <c r="D123" s="43" t="s">
        <v>20</v>
      </c>
      <c r="E123" s="44">
        <v>240</v>
      </c>
      <c r="F123" s="190">
        <v>930.2</v>
      </c>
      <c r="H123" s="138"/>
      <c r="P123" s="62"/>
      <c r="T123" s="138"/>
      <c r="U123" s="138"/>
    </row>
    <row r="124" spans="1:6" ht="25.5">
      <c r="A124" s="52" t="s">
        <v>61</v>
      </c>
      <c r="B124" s="224"/>
      <c r="C124" s="45" t="s">
        <v>187</v>
      </c>
      <c r="D124" s="43" t="s">
        <v>21</v>
      </c>
      <c r="E124" s="54"/>
      <c r="F124" s="190">
        <f>F125</f>
        <v>1536.52</v>
      </c>
    </row>
    <row r="125" spans="1:21" s="26" customFormat="1" ht="30" customHeight="1">
      <c r="A125" s="31" t="s">
        <v>354</v>
      </c>
      <c r="B125" s="224"/>
      <c r="C125" s="45" t="s">
        <v>187</v>
      </c>
      <c r="D125" s="43" t="s">
        <v>21</v>
      </c>
      <c r="E125" s="44">
        <v>240</v>
      </c>
      <c r="F125" s="190">
        <f>1150+386.52</f>
        <v>1536.52</v>
      </c>
      <c r="H125" s="138"/>
      <c r="P125" s="62"/>
      <c r="T125" s="138"/>
      <c r="U125" s="138"/>
    </row>
    <row r="126" spans="1:21" s="29" customFormat="1" ht="51.75" hidden="1">
      <c r="A126" s="42" t="s">
        <v>371</v>
      </c>
      <c r="B126" s="224"/>
      <c r="C126" s="66" t="s">
        <v>187</v>
      </c>
      <c r="D126" s="43" t="s">
        <v>352</v>
      </c>
      <c r="E126" s="44"/>
      <c r="F126" s="190">
        <f>F127</f>
        <v>0</v>
      </c>
      <c r="T126" s="136"/>
      <c r="U126" s="136"/>
    </row>
    <row r="127" spans="1:21" s="29" customFormat="1" ht="30" customHeight="1" hidden="1">
      <c r="A127" s="31" t="s">
        <v>354</v>
      </c>
      <c r="B127" s="224"/>
      <c r="C127" s="66" t="s">
        <v>187</v>
      </c>
      <c r="D127" s="43" t="s">
        <v>352</v>
      </c>
      <c r="E127" s="36">
        <v>240</v>
      </c>
      <c r="F127" s="190"/>
      <c r="T127" s="136"/>
      <c r="U127" s="136"/>
    </row>
    <row r="128" spans="1:6" ht="25.5" hidden="1">
      <c r="A128" s="52" t="s">
        <v>320</v>
      </c>
      <c r="B128" s="224"/>
      <c r="C128" s="45" t="s">
        <v>187</v>
      </c>
      <c r="D128" s="43" t="s">
        <v>319</v>
      </c>
      <c r="E128" s="54"/>
      <c r="F128" s="190">
        <f>F129</f>
        <v>0</v>
      </c>
    </row>
    <row r="129" spans="1:21" s="26" customFormat="1" ht="25.5" hidden="1">
      <c r="A129" s="33" t="s">
        <v>132</v>
      </c>
      <c r="B129" s="224"/>
      <c r="C129" s="45" t="s">
        <v>187</v>
      </c>
      <c r="D129" s="43" t="s">
        <v>319</v>
      </c>
      <c r="E129" s="44">
        <v>244</v>
      </c>
      <c r="F129" s="190"/>
      <c r="H129" s="138"/>
      <c r="P129" s="62"/>
      <c r="T129" s="138"/>
      <c r="U129" s="138"/>
    </row>
    <row r="130" spans="1:6" ht="12.75" hidden="1">
      <c r="A130" s="52" t="s">
        <v>402</v>
      </c>
      <c r="B130" s="224"/>
      <c r="C130" s="45" t="s">
        <v>187</v>
      </c>
      <c r="D130" s="43" t="s">
        <v>319</v>
      </c>
      <c r="E130" s="54"/>
      <c r="F130" s="190">
        <f>F131</f>
        <v>0</v>
      </c>
    </row>
    <row r="131" spans="1:21" s="26" customFormat="1" ht="25.5" hidden="1">
      <c r="A131" s="33" t="s">
        <v>132</v>
      </c>
      <c r="B131" s="224"/>
      <c r="C131" s="45" t="s">
        <v>187</v>
      </c>
      <c r="D131" s="43" t="s">
        <v>401</v>
      </c>
      <c r="E131" s="44">
        <v>244</v>
      </c>
      <c r="F131" s="190"/>
      <c r="H131" s="138"/>
      <c r="P131" s="62"/>
      <c r="T131" s="138"/>
      <c r="U131" s="138"/>
    </row>
    <row r="132" spans="1:6" ht="25.5">
      <c r="A132" s="52" t="s">
        <v>62</v>
      </c>
      <c r="B132" s="224"/>
      <c r="C132" s="45" t="s">
        <v>187</v>
      </c>
      <c r="D132" s="43" t="s">
        <v>59</v>
      </c>
      <c r="E132" s="54"/>
      <c r="F132" s="190">
        <f>F133</f>
        <v>150</v>
      </c>
    </row>
    <row r="133" spans="1:21" s="26" customFormat="1" ht="30" customHeight="1">
      <c r="A133" s="31" t="s">
        <v>354</v>
      </c>
      <c r="B133" s="224"/>
      <c r="C133" s="45" t="s">
        <v>187</v>
      </c>
      <c r="D133" s="43" t="s">
        <v>59</v>
      </c>
      <c r="E133" s="44">
        <v>240</v>
      </c>
      <c r="F133" s="190">
        <v>150</v>
      </c>
      <c r="H133" s="138"/>
      <c r="P133" s="62"/>
      <c r="T133" s="138"/>
      <c r="U133" s="138"/>
    </row>
    <row r="134" spans="1:6" ht="28.5" customHeight="1">
      <c r="A134" s="47" t="s">
        <v>246</v>
      </c>
      <c r="B134" s="224"/>
      <c r="C134" s="48" t="s">
        <v>187</v>
      </c>
      <c r="D134" s="51" t="s">
        <v>58</v>
      </c>
      <c r="E134" s="54"/>
      <c r="F134" s="215">
        <f>F135</f>
        <v>500</v>
      </c>
    </row>
    <row r="135" spans="1:21" s="63" customFormat="1" ht="63.75">
      <c r="A135" s="47" t="s">
        <v>250</v>
      </c>
      <c r="B135" s="224"/>
      <c r="C135" s="48" t="s">
        <v>187</v>
      </c>
      <c r="D135" s="51" t="s">
        <v>27</v>
      </c>
      <c r="E135" s="56"/>
      <c r="F135" s="215">
        <f>F137+F141</f>
        <v>500</v>
      </c>
      <c r="H135" s="140"/>
      <c r="P135" s="29"/>
      <c r="T135" s="140"/>
      <c r="U135" s="140"/>
    </row>
    <row r="136" spans="1:21" s="63" customFormat="1" ht="38.25">
      <c r="A136" s="47" t="s">
        <v>24</v>
      </c>
      <c r="B136" s="224"/>
      <c r="C136" s="48" t="s">
        <v>187</v>
      </c>
      <c r="D136" s="51" t="s">
        <v>25</v>
      </c>
      <c r="E136" s="56"/>
      <c r="F136" s="215">
        <f>F137</f>
        <v>500</v>
      </c>
      <c r="H136" s="140"/>
      <c r="P136" s="29"/>
      <c r="T136" s="140"/>
      <c r="U136" s="140"/>
    </row>
    <row r="137" spans="1:6" ht="89.25">
      <c r="A137" s="52" t="s">
        <v>299</v>
      </c>
      <c r="B137" s="224"/>
      <c r="C137" s="45" t="s">
        <v>187</v>
      </c>
      <c r="D137" s="43" t="s">
        <v>26</v>
      </c>
      <c r="E137" s="54"/>
      <c r="F137" s="190">
        <f>F138</f>
        <v>500</v>
      </c>
    </row>
    <row r="138" spans="1:6" ht="28.5" customHeight="1">
      <c r="A138" s="31" t="s">
        <v>354</v>
      </c>
      <c r="B138" s="224"/>
      <c r="C138" s="45" t="s">
        <v>187</v>
      </c>
      <c r="D138" s="43" t="s">
        <v>26</v>
      </c>
      <c r="E138" s="36">
        <v>240</v>
      </c>
      <c r="F138" s="190">
        <v>500</v>
      </c>
    </row>
    <row r="139" spans="1:21" s="63" customFormat="1" ht="55.5" customHeight="1" hidden="1">
      <c r="A139" s="52" t="s">
        <v>251</v>
      </c>
      <c r="B139" s="224"/>
      <c r="C139" s="45" t="s">
        <v>187</v>
      </c>
      <c r="D139" s="43" t="s">
        <v>252</v>
      </c>
      <c r="E139" s="54"/>
      <c r="F139" s="190">
        <f>F140</f>
        <v>0</v>
      </c>
      <c r="H139" s="140"/>
      <c r="P139" s="155"/>
      <c r="T139" s="140"/>
      <c r="U139" s="140"/>
    </row>
    <row r="140" spans="1:21" s="63" customFormat="1" ht="26.25" customHeight="1" hidden="1">
      <c r="A140" s="31" t="s">
        <v>354</v>
      </c>
      <c r="B140" s="224"/>
      <c r="C140" s="45" t="s">
        <v>187</v>
      </c>
      <c r="D140" s="43" t="s">
        <v>252</v>
      </c>
      <c r="E140" s="36">
        <v>240</v>
      </c>
      <c r="F140" s="190">
        <f>500+300-200-50-550</f>
        <v>0</v>
      </c>
      <c r="H140" s="140"/>
      <c r="P140" s="29"/>
      <c r="T140" s="140"/>
      <c r="U140" s="140"/>
    </row>
    <row r="141" spans="1:21" s="64" customFormat="1" ht="54.75" customHeight="1" hidden="1">
      <c r="A141" s="176" t="s">
        <v>395</v>
      </c>
      <c r="B141" s="224"/>
      <c r="C141" s="37" t="s">
        <v>187</v>
      </c>
      <c r="D141" s="36" t="s">
        <v>394</v>
      </c>
      <c r="E141" s="36"/>
      <c r="F141" s="211">
        <f>F142</f>
        <v>0</v>
      </c>
      <c r="H141" s="142"/>
      <c r="T141" s="142"/>
      <c r="U141" s="142"/>
    </row>
    <row r="142" spans="1:21" s="64" customFormat="1" ht="18.75" customHeight="1" hidden="1">
      <c r="A142" s="3" t="s">
        <v>363</v>
      </c>
      <c r="B142" s="224"/>
      <c r="C142" s="37" t="s">
        <v>187</v>
      </c>
      <c r="D142" s="36" t="s">
        <v>394</v>
      </c>
      <c r="E142" s="36">
        <v>610</v>
      </c>
      <c r="F142" s="211"/>
      <c r="H142" s="142"/>
      <c r="T142" s="142"/>
      <c r="U142" s="142"/>
    </row>
    <row r="143" spans="1:21" s="29" customFormat="1" ht="18.75" customHeight="1" hidden="1">
      <c r="A143" s="23" t="s">
        <v>199</v>
      </c>
      <c r="B143" s="224"/>
      <c r="C143" s="48" t="s">
        <v>187</v>
      </c>
      <c r="D143" s="51" t="s">
        <v>163</v>
      </c>
      <c r="E143" s="40"/>
      <c r="F143" s="215">
        <f>F144+F146</f>
        <v>0</v>
      </c>
      <c r="T143" s="136"/>
      <c r="U143" s="136"/>
    </row>
    <row r="144" spans="1:21" s="63" customFormat="1" ht="30.75" customHeight="1" hidden="1">
      <c r="A144" s="52" t="s">
        <v>350</v>
      </c>
      <c r="B144" s="224"/>
      <c r="C144" s="45" t="s">
        <v>187</v>
      </c>
      <c r="D144" s="43" t="s">
        <v>349</v>
      </c>
      <c r="E144" s="54"/>
      <c r="F144" s="190">
        <f>F145</f>
        <v>0</v>
      </c>
      <c r="H144" s="140"/>
      <c r="P144" s="155"/>
      <c r="T144" s="140"/>
      <c r="U144" s="140"/>
    </row>
    <row r="145" spans="1:21" s="63" customFormat="1" ht="28.5" customHeight="1" hidden="1">
      <c r="A145" s="31" t="s">
        <v>354</v>
      </c>
      <c r="B145" s="224"/>
      <c r="C145" s="45" t="s">
        <v>187</v>
      </c>
      <c r="D145" s="43" t="s">
        <v>349</v>
      </c>
      <c r="E145" s="36">
        <v>240</v>
      </c>
      <c r="F145" s="190"/>
      <c r="H145" s="140"/>
      <c r="P145" s="29"/>
      <c r="T145" s="140"/>
      <c r="U145" s="140"/>
    </row>
    <row r="146" spans="1:21" s="29" customFormat="1" ht="12.75" hidden="1">
      <c r="A146" s="33" t="s">
        <v>307</v>
      </c>
      <c r="B146" s="224"/>
      <c r="C146" s="45" t="s">
        <v>187</v>
      </c>
      <c r="D146" s="43" t="s">
        <v>306</v>
      </c>
      <c r="E146" s="44"/>
      <c r="F146" s="190">
        <f>F147</f>
        <v>0</v>
      </c>
      <c r="T146" s="136"/>
      <c r="U146" s="136"/>
    </row>
    <row r="147" spans="1:21" s="29" customFormat="1" ht="25.5" hidden="1">
      <c r="A147" s="33" t="s">
        <v>132</v>
      </c>
      <c r="B147" s="224"/>
      <c r="C147" s="45" t="s">
        <v>187</v>
      </c>
      <c r="D147" s="43" t="s">
        <v>306</v>
      </c>
      <c r="E147" s="44">
        <v>244</v>
      </c>
      <c r="F147" s="190"/>
      <c r="T147" s="136"/>
      <c r="U147" s="136"/>
    </row>
    <row r="148" spans="1:21" s="92" customFormat="1" ht="15">
      <c r="A148" s="88" t="s">
        <v>127</v>
      </c>
      <c r="B148" s="224"/>
      <c r="C148" s="91" t="s">
        <v>126</v>
      </c>
      <c r="D148" s="89"/>
      <c r="E148" s="89"/>
      <c r="F148" s="208">
        <f>F149+F154</f>
        <v>320</v>
      </c>
      <c r="H148" s="143"/>
      <c r="P148" s="101"/>
      <c r="T148" s="143"/>
      <c r="U148" s="143"/>
    </row>
    <row r="149" spans="1:21" s="29" customFormat="1" ht="25.5">
      <c r="A149" s="23" t="s">
        <v>199</v>
      </c>
      <c r="B149" s="224"/>
      <c r="C149" s="65" t="s">
        <v>126</v>
      </c>
      <c r="D149" s="40" t="s">
        <v>423</v>
      </c>
      <c r="E149" s="40"/>
      <c r="F149" s="210">
        <f>F150</f>
        <v>300</v>
      </c>
      <c r="H149" s="136"/>
      <c r="T149" s="136"/>
      <c r="U149" s="136"/>
    </row>
    <row r="150" spans="1:21" s="26" customFormat="1" ht="25.5">
      <c r="A150" s="25" t="s">
        <v>166</v>
      </c>
      <c r="B150" s="224"/>
      <c r="C150" s="20" t="s">
        <v>126</v>
      </c>
      <c r="D150" s="61" t="s">
        <v>422</v>
      </c>
      <c r="E150" s="61"/>
      <c r="F150" s="189">
        <f>F152</f>
        <v>300</v>
      </c>
      <c r="H150" s="138"/>
      <c r="P150" s="62"/>
      <c r="T150" s="138"/>
      <c r="U150" s="138"/>
    </row>
    <row r="151" spans="1:21" s="26" customFormat="1" ht="25.5">
      <c r="A151" s="25" t="s">
        <v>166</v>
      </c>
      <c r="B151" s="224"/>
      <c r="C151" s="20" t="s">
        <v>126</v>
      </c>
      <c r="D151" s="61" t="s">
        <v>421</v>
      </c>
      <c r="E151" s="61"/>
      <c r="F151" s="189">
        <f>F152</f>
        <v>300</v>
      </c>
      <c r="H151" s="138"/>
      <c r="P151" s="62"/>
      <c r="T151" s="138"/>
      <c r="U151" s="138"/>
    </row>
    <row r="152" spans="1:21" s="29" customFormat="1" ht="25.5">
      <c r="A152" s="31" t="s">
        <v>253</v>
      </c>
      <c r="B152" s="224"/>
      <c r="C152" s="66" t="s">
        <v>126</v>
      </c>
      <c r="D152" s="1" t="s">
        <v>19</v>
      </c>
      <c r="E152" s="1"/>
      <c r="F152" s="213">
        <f>F153</f>
        <v>300</v>
      </c>
      <c r="H152" s="136"/>
      <c r="T152" s="136"/>
      <c r="U152" s="136"/>
    </row>
    <row r="153" spans="1:21" s="29" customFormat="1" ht="27.75" customHeight="1">
      <c r="A153" s="31" t="s">
        <v>354</v>
      </c>
      <c r="B153" s="224"/>
      <c r="C153" s="66" t="s">
        <v>126</v>
      </c>
      <c r="D153" s="1" t="s">
        <v>19</v>
      </c>
      <c r="E153" s="36">
        <v>240</v>
      </c>
      <c r="F153" s="213">
        <v>300</v>
      </c>
      <c r="H153" s="136"/>
      <c r="T153" s="136"/>
      <c r="U153" s="136"/>
    </row>
    <row r="154" spans="1:21" s="26" customFormat="1" ht="38.25">
      <c r="A154" s="25" t="s">
        <v>378</v>
      </c>
      <c r="B154" s="224"/>
      <c r="C154" s="20" t="s">
        <v>126</v>
      </c>
      <c r="D154" s="61" t="s">
        <v>18</v>
      </c>
      <c r="E154" s="61"/>
      <c r="F154" s="189">
        <f>F157</f>
        <v>20</v>
      </c>
      <c r="H154" s="138"/>
      <c r="P154" s="62"/>
      <c r="T154" s="138"/>
      <c r="U154" s="138"/>
    </row>
    <row r="155" spans="1:21" s="26" customFormat="1" ht="63.75">
      <c r="A155" s="25" t="s">
        <v>384</v>
      </c>
      <c r="B155" s="224"/>
      <c r="C155" s="65" t="s">
        <v>126</v>
      </c>
      <c r="D155" s="61" t="s">
        <v>15</v>
      </c>
      <c r="E155" s="61"/>
      <c r="F155" s="189">
        <f>F156</f>
        <v>20</v>
      </c>
      <c r="H155" s="138"/>
      <c r="P155" s="62"/>
      <c r="T155" s="138"/>
      <c r="U155" s="138"/>
    </row>
    <row r="156" spans="1:21" s="26" customFormat="1" ht="15.75" customHeight="1">
      <c r="A156" s="25" t="s">
        <v>14</v>
      </c>
      <c r="B156" s="224"/>
      <c r="C156" s="65" t="s">
        <v>126</v>
      </c>
      <c r="D156" s="61" t="s">
        <v>16</v>
      </c>
      <c r="E156" s="61"/>
      <c r="F156" s="189">
        <f>F157</f>
        <v>20</v>
      </c>
      <c r="H156" s="138"/>
      <c r="P156" s="62"/>
      <c r="T156" s="138"/>
      <c r="U156" s="138"/>
    </row>
    <row r="157" spans="1:21" s="29" customFormat="1" ht="25.5">
      <c r="A157" s="31" t="s">
        <v>379</v>
      </c>
      <c r="B157" s="224"/>
      <c r="C157" s="66" t="s">
        <v>126</v>
      </c>
      <c r="D157" s="1" t="s">
        <v>17</v>
      </c>
      <c r="E157" s="1"/>
      <c r="F157" s="213">
        <f>F158</f>
        <v>20</v>
      </c>
      <c r="H157" s="136"/>
      <c r="T157" s="136"/>
      <c r="U157" s="136"/>
    </row>
    <row r="158" spans="1:21" s="29" customFormat="1" ht="27.75" customHeight="1">
      <c r="A158" s="31" t="s">
        <v>354</v>
      </c>
      <c r="B158" s="224"/>
      <c r="C158" s="66" t="s">
        <v>126</v>
      </c>
      <c r="D158" s="1" t="s">
        <v>17</v>
      </c>
      <c r="E158" s="36">
        <v>240</v>
      </c>
      <c r="F158" s="213">
        <v>20</v>
      </c>
      <c r="H158" s="136"/>
      <c r="T158" s="136"/>
      <c r="U158" s="136"/>
    </row>
    <row r="159" spans="1:21" s="92" customFormat="1" ht="15">
      <c r="A159" s="124" t="s">
        <v>197</v>
      </c>
      <c r="B159" s="224"/>
      <c r="C159" s="91" t="s">
        <v>169</v>
      </c>
      <c r="D159" s="89"/>
      <c r="E159" s="89"/>
      <c r="F159" s="208">
        <f>F160+F195+F233</f>
        <v>158657.25809</v>
      </c>
      <c r="H159" s="143"/>
      <c r="P159" s="101"/>
      <c r="T159" s="143"/>
      <c r="U159" s="143"/>
    </row>
    <row r="160" spans="1:21" s="101" customFormat="1" ht="15">
      <c r="A160" s="124" t="s">
        <v>119</v>
      </c>
      <c r="B160" s="224"/>
      <c r="C160" s="91" t="s">
        <v>118</v>
      </c>
      <c r="D160" s="89"/>
      <c r="E160" s="89"/>
      <c r="F160" s="208">
        <f>F161+F170+F177</f>
        <v>132912.51773</v>
      </c>
      <c r="H160" s="135"/>
      <c r="T160" s="135"/>
      <c r="U160" s="135"/>
    </row>
    <row r="161" spans="1:21" s="29" customFormat="1" ht="25.5">
      <c r="A161" s="23" t="s">
        <v>199</v>
      </c>
      <c r="B161" s="224"/>
      <c r="C161" s="65" t="s">
        <v>118</v>
      </c>
      <c r="D161" s="40" t="s">
        <v>423</v>
      </c>
      <c r="E161" s="40"/>
      <c r="F161" s="210">
        <f>F162</f>
        <v>1911</v>
      </c>
      <c r="H161" s="136"/>
      <c r="R161" s="170"/>
      <c r="T161" s="136"/>
      <c r="U161" s="136"/>
    </row>
    <row r="162" spans="1:21" s="19" customFormat="1" ht="25.5">
      <c r="A162" s="25" t="s">
        <v>166</v>
      </c>
      <c r="B162" s="224"/>
      <c r="C162" s="65" t="s">
        <v>118</v>
      </c>
      <c r="D162" s="21" t="s">
        <v>422</v>
      </c>
      <c r="E162" s="21"/>
      <c r="F162" s="189">
        <f>F164+F166+F168</f>
        <v>1911</v>
      </c>
      <c r="H162" s="134"/>
      <c r="T162" s="134"/>
      <c r="U162" s="134"/>
    </row>
    <row r="163" spans="1:21" s="19" customFormat="1" ht="25.5">
      <c r="A163" s="25" t="s">
        <v>166</v>
      </c>
      <c r="B163" s="224"/>
      <c r="C163" s="65" t="s">
        <v>118</v>
      </c>
      <c r="D163" s="119" t="s">
        <v>421</v>
      </c>
      <c r="E163" s="21"/>
      <c r="F163" s="189">
        <f>F164+F166</f>
        <v>1911</v>
      </c>
      <c r="H163" s="134"/>
      <c r="T163" s="134"/>
      <c r="U163" s="134"/>
    </row>
    <row r="164" spans="1:6" ht="38.25">
      <c r="A164" s="87" t="s">
        <v>11</v>
      </c>
      <c r="B164" s="224"/>
      <c r="C164" s="66" t="s">
        <v>118</v>
      </c>
      <c r="D164" s="43" t="s">
        <v>12</v>
      </c>
      <c r="E164" s="54"/>
      <c r="F164" s="190">
        <f>F165</f>
        <v>971</v>
      </c>
    </row>
    <row r="165" spans="1:6" ht="27" customHeight="1">
      <c r="A165" s="31" t="s">
        <v>354</v>
      </c>
      <c r="B165" s="224"/>
      <c r="C165" s="66" t="s">
        <v>118</v>
      </c>
      <c r="D165" s="43" t="s">
        <v>12</v>
      </c>
      <c r="E165" s="36">
        <v>240</v>
      </c>
      <c r="F165" s="190">
        <v>971</v>
      </c>
    </row>
    <row r="166" spans="1:6" ht="38.25">
      <c r="A166" s="3" t="s">
        <v>348</v>
      </c>
      <c r="B166" s="224"/>
      <c r="C166" s="66" t="s">
        <v>118</v>
      </c>
      <c r="D166" s="43" t="s">
        <v>13</v>
      </c>
      <c r="E166" s="116"/>
      <c r="F166" s="190">
        <f>F167</f>
        <v>940</v>
      </c>
    </row>
    <row r="167" spans="1:21" s="29" customFormat="1" ht="27.75" customHeight="1">
      <c r="A167" s="31" t="s">
        <v>354</v>
      </c>
      <c r="B167" s="224"/>
      <c r="C167" s="66" t="s">
        <v>118</v>
      </c>
      <c r="D167" s="43" t="s">
        <v>13</v>
      </c>
      <c r="E167" s="36">
        <v>240</v>
      </c>
      <c r="F167" s="213">
        <f>1000-60</f>
        <v>940</v>
      </c>
      <c r="H167" s="136"/>
      <c r="T167" s="136"/>
      <c r="U167" s="136"/>
    </row>
    <row r="168" spans="1:6" ht="39" hidden="1">
      <c r="A168" s="3" t="s">
        <v>298</v>
      </c>
      <c r="B168" s="224"/>
      <c r="C168" s="66" t="s">
        <v>118</v>
      </c>
      <c r="D168" s="43" t="s">
        <v>296</v>
      </c>
      <c r="E168" s="116"/>
      <c r="F168" s="190">
        <f>F169</f>
        <v>0</v>
      </c>
    </row>
    <row r="169" spans="1:21" s="29" customFormat="1" ht="25.5" hidden="1">
      <c r="A169" s="3" t="s">
        <v>121</v>
      </c>
      <c r="B169" s="224"/>
      <c r="C169" s="66" t="s">
        <v>118</v>
      </c>
      <c r="D169" s="43" t="s">
        <v>296</v>
      </c>
      <c r="E169" s="1" t="s">
        <v>120</v>
      </c>
      <c r="F169" s="213"/>
      <c r="H169" s="136"/>
      <c r="T169" s="136"/>
      <c r="U169" s="136"/>
    </row>
    <row r="170" spans="1:21" s="59" customFormat="1" ht="51">
      <c r="A170" s="23" t="s">
        <v>408</v>
      </c>
      <c r="B170" s="224"/>
      <c r="C170" s="20" t="s">
        <v>118</v>
      </c>
      <c r="D170" s="21" t="s">
        <v>466</v>
      </c>
      <c r="E170" s="21"/>
      <c r="F170" s="189">
        <f>F171</f>
        <v>500</v>
      </c>
      <c r="H170" s="141"/>
      <c r="P170" s="18"/>
      <c r="T170" s="141"/>
      <c r="U170" s="141"/>
    </row>
    <row r="171" spans="1:21" s="68" customFormat="1" ht="76.5">
      <c r="A171" s="108" t="s">
        <v>407</v>
      </c>
      <c r="B171" s="224"/>
      <c r="C171" s="20" t="s">
        <v>118</v>
      </c>
      <c r="D171" s="21" t="s">
        <v>10</v>
      </c>
      <c r="E171" s="21"/>
      <c r="F171" s="189">
        <f>F173</f>
        <v>500</v>
      </c>
      <c r="H171" s="146"/>
      <c r="P171" s="19"/>
      <c r="T171" s="146"/>
      <c r="U171" s="146"/>
    </row>
    <row r="172" spans="1:21" s="68" customFormat="1" ht="25.5">
      <c r="A172" s="25" t="s">
        <v>8</v>
      </c>
      <c r="B172" s="224"/>
      <c r="C172" s="65" t="s">
        <v>118</v>
      </c>
      <c r="D172" s="119" t="s">
        <v>9</v>
      </c>
      <c r="E172" s="21"/>
      <c r="F172" s="189">
        <f>F173</f>
        <v>500</v>
      </c>
      <c r="H172" s="146"/>
      <c r="P172" s="19"/>
      <c r="T172" s="146"/>
      <c r="U172" s="146"/>
    </row>
    <row r="173" spans="1:21" s="68" customFormat="1" ht="89.25">
      <c r="A173" s="30" t="s">
        <v>7</v>
      </c>
      <c r="B173" s="224"/>
      <c r="C173" s="66" t="s">
        <v>118</v>
      </c>
      <c r="D173" s="117" t="s">
        <v>6</v>
      </c>
      <c r="E173" s="1"/>
      <c r="F173" s="213">
        <f>F174</f>
        <v>500</v>
      </c>
      <c r="H173" s="146"/>
      <c r="P173" s="19"/>
      <c r="T173" s="146"/>
      <c r="U173" s="146"/>
    </row>
    <row r="174" spans="1:21" s="67" customFormat="1" ht="15.75" customHeight="1">
      <c r="A174" s="31" t="s">
        <v>354</v>
      </c>
      <c r="B174" s="224"/>
      <c r="C174" s="66" t="s">
        <v>118</v>
      </c>
      <c r="D174" s="117" t="s">
        <v>6</v>
      </c>
      <c r="E174" s="44">
        <v>240</v>
      </c>
      <c r="F174" s="190">
        <f>1445-475-490-180+200</f>
        <v>500</v>
      </c>
      <c r="H174" s="147"/>
      <c r="P174" s="160"/>
      <c r="T174" s="147"/>
      <c r="U174" s="147"/>
    </row>
    <row r="175" spans="1:21" s="68" customFormat="1" ht="64.5" hidden="1">
      <c r="A175" s="30" t="s">
        <v>297</v>
      </c>
      <c r="B175" s="224"/>
      <c r="C175" s="66" t="s">
        <v>118</v>
      </c>
      <c r="D175" s="117" t="s">
        <v>260</v>
      </c>
      <c r="E175" s="1"/>
      <c r="F175" s="213">
        <f>F176</f>
        <v>0</v>
      </c>
      <c r="H175" s="146"/>
      <c r="P175" s="19"/>
      <c r="T175" s="146"/>
      <c r="U175" s="146"/>
    </row>
    <row r="176" spans="1:21" s="67" customFormat="1" ht="15.75" customHeight="1" hidden="1">
      <c r="A176" s="31" t="s">
        <v>354</v>
      </c>
      <c r="B176" s="224"/>
      <c r="C176" s="66" t="s">
        <v>118</v>
      </c>
      <c r="D176" s="117" t="s">
        <v>260</v>
      </c>
      <c r="E176" s="44">
        <v>240</v>
      </c>
      <c r="F176" s="190"/>
      <c r="H176" s="147"/>
      <c r="P176" s="160"/>
      <c r="T176" s="147"/>
      <c r="U176" s="147"/>
    </row>
    <row r="177" spans="1:21" s="63" customFormat="1" ht="51">
      <c r="A177" s="47" t="s">
        <v>257</v>
      </c>
      <c r="B177" s="224"/>
      <c r="C177" s="65" t="s">
        <v>118</v>
      </c>
      <c r="D177" s="48" t="s">
        <v>446</v>
      </c>
      <c r="E177" s="50"/>
      <c r="F177" s="215">
        <f>F178+F190</f>
        <v>130501.51772999999</v>
      </c>
      <c r="H177" s="140"/>
      <c r="P177" s="29"/>
      <c r="T177" s="140"/>
      <c r="U177" s="140"/>
    </row>
    <row r="178" spans="1:21" s="59" customFormat="1" ht="102">
      <c r="A178" s="47" t="s">
        <v>47</v>
      </c>
      <c r="B178" s="224"/>
      <c r="C178" s="65" t="s">
        <v>118</v>
      </c>
      <c r="D178" s="51" t="s">
        <v>5</v>
      </c>
      <c r="E178" s="53"/>
      <c r="F178" s="215">
        <f>F180+F182+F188</f>
        <v>130501.51772999999</v>
      </c>
      <c r="H178" s="141"/>
      <c r="P178" s="18"/>
      <c r="T178" s="141"/>
      <c r="U178" s="141"/>
    </row>
    <row r="179" spans="1:21" s="59" customFormat="1" ht="25.5">
      <c r="A179" s="25" t="s">
        <v>2</v>
      </c>
      <c r="B179" s="224"/>
      <c r="C179" s="65" t="s">
        <v>118</v>
      </c>
      <c r="D179" s="51" t="s">
        <v>3</v>
      </c>
      <c r="E179" s="182"/>
      <c r="F179" s="215">
        <f>F180</f>
        <v>50964.10914999999</v>
      </c>
      <c r="H179" s="141"/>
      <c r="I179" s="141"/>
      <c r="T179" s="141"/>
      <c r="U179" s="141"/>
    </row>
    <row r="180" spans="1:21" s="59" customFormat="1" ht="127.5">
      <c r="A180" s="52" t="s">
        <v>258</v>
      </c>
      <c r="B180" s="224"/>
      <c r="C180" s="66" t="s">
        <v>118</v>
      </c>
      <c r="D180" s="43" t="s">
        <v>73</v>
      </c>
      <c r="E180" s="53"/>
      <c r="F180" s="215">
        <f>F181</f>
        <v>50964.10914999999</v>
      </c>
      <c r="H180" s="141"/>
      <c r="P180" s="18"/>
      <c r="T180" s="141"/>
      <c r="U180" s="141"/>
    </row>
    <row r="181" spans="1:9" ht="12.75">
      <c r="A181" s="33" t="s">
        <v>360</v>
      </c>
      <c r="B181" s="224"/>
      <c r="C181" s="66" t="s">
        <v>118</v>
      </c>
      <c r="D181" s="43" t="s">
        <v>73</v>
      </c>
      <c r="E181" s="44">
        <v>410</v>
      </c>
      <c r="F181" s="190">
        <f>67990.57108-17026.46193</f>
        <v>50964.10914999999</v>
      </c>
      <c r="I181" s="131"/>
    </row>
    <row r="182" spans="1:6" ht="127.5">
      <c r="A182" s="126" t="s">
        <v>302</v>
      </c>
      <c r="B182" s="224"/>
      <c r="C182" s="127" t="s">
        <v>118</v>
      </c>
      <c r="D182" s="128" t="s">
        <v>74</v>
      </c>
      <c r="E182" s="129"/>
      <c r="F182" s="218">
        <f>F183+F185</f>
        <v>68637.40858</v>
      </c>
    </row>
    <row r="183" spans="1:6" ht="140.25">
      <c r="A183" s="52" t="s">
        <v>300</v>
      </c>
      <c r="B183" s="224"/>
      <c r="C183" s="66" t="s">
        <v>118</v>
      </c>
      <c r="D183" s="43" t="s">
        <v>74</v>
      </c>
      <c r="E183" s="54"/>
      <c r="F183" s="190">
        <f>F184</f>
        <v>29518.34064</v>
      </c>
    </row>
    <row r="184" spans="1:9" ht="12.75">
      <c r="A184" s="33" t="s">
        <v>360</v>
      </c>
      <c r="B184" s="224"/>
      <c r="C184" s="66" t="s">
        <v>118</v>
      </c>
      <c r="D184" s="43" t="s">
        <v>74</v>
      </c>
      <c r="E184" s="44">
        <v>410</v>
      </c>
      <c r="F184" s="190">
        <f>30507.43437-989.09373</f>
        <v>29518.34064</v>
      </c>
      <c r="I184" s="131"/>
    </row>
    <row r="185" spans="1:10" ht="140.25">
      <c r="A185" s="52" t="s">
        <v>301</v>
      </c>
      <c r="B185" s="224"/>
      <c r="C185" s="66" t="s">
        <v>118</v>
      </c>
      <c r="D185" s="43" t="s">
        <v>82</v>
      </c>
      <c r="E185" s="54"/>
      <c r="F185" s="190">
        <f>F186</f>
        <v>39119.06794</v>
      </c>
      <c r="J185" s="150"/>
    </row>
    <row r="186" spans="1:9" ht="12.75">
      <c r="A186" s="33" t="s">
        <v>360</v>
      </c>
      <c r="B186" s="224"/>
      <c r="C186" s="66" t="s">
        <v>118</v>
      </c>
      <c r="D186" s="43" t="s">
        <v>82</v>
      </c>
      <c r="E186" s="44">
        <v>410</v>
      </c>
      <c r="F186" s="190">
        <f>45761.15155-6642.08361</f>
        <v>39119.06794</v>
      </c>
      <c r="I186" s="131"/>
    </row>
    <row r="187" spans="1:21" s="59" customFormat="1" ht="25.5" hidden="1">
      <c r="A187" s="25" t="s">
        <v>2</v>
      </c>
      <c r="B187" s="224"/>
      <c r="C187" s="65" t="s">
        <v>118</v>
      </c>
      <c r="D187" s="51" t="s">
        <v>3</v>
      </c>
      <c r="E187" s="182"/>
      <c r="F187" s="215">
        <f>F188</f>
        <v>10900</v>
      </c>
      <c r="H187" s="141"/>
      <c r="I187" s="141"/>
      <c r="T187" s="141"/>
      <c r="U187" s="141"/>
    </row>
    <row r="188" spans="1:21" s="63" customFormat="1" ht="93" customHeight="1">
      <c r="A188" s="52" t="s">
        <v>48</v>
      </c>
      <c r="B188" s="224"/>
      <c r="C188" s="66" t="s">
        <v>118</v>
      </c>
      <c r="D188" s="43" t="s">
        <v>4</v>
      </c>
      <c r="E188" s="54"/>
      <c r="F188" s="190">
        <f>F189</f>
        <v>10900</v>
      </c>
      <c r="H188" s="140"/>
      <c r="P188" s="29"/>
      <c r="T188" s="140"/>
      <c r="U188" s="140"/>
    </row>
    <row r="189" spans="1:21" s="59" customFormat="1" ht="14.25" customHeight="1">
      <c r="A189" s="3" t="s">
        <v>359</v>
      </c>
      <c r="B189" s="224"/>
      <c r="C189" s="66" t="s">
        <v>118</v>
      </c>
      <c r="D189" s="43" t="s">
        <v>4</v>
      </c>
      <c r="E189" s="44">
        <v>410</v>
      </c>
      <c r="F189" s="190">
        <v>10900</v>
      </c>
      <c r="H189" s="141"/>
      <c r="I189" s="141"/>
      <c r="P189" s="18"/>
      <c r="T189" s="141"/>
      <c r="U189" s="141"/>
    </row>
    <row r="190" spans="1:21" s="59" customFormat="1" ht="64.5" hidden="1">
      <c r="A190" s="47" t="s">
        <v>316</v>
      </c>
      <c r="B190" s="224"/>
      <c r="C190" s="65" t="s">
        <v>118</v>
      </c>
      <c r="D190" s="51" t="s">
        <v>317</v>
      </c>
      <c r="E190" s="53"/>
      <c r="F190" s="215">
        <f>F191+F193</f>
        <v>0</v>
      </c>
      <c r="P190" s="18"/>
      <c r="T190" s="141"/>
      <c r="U190" s="141"/>
    </row>
    <row r="191" spans="1:21" s="59" customFormat="1" ht="90.75" hidden="1">
      <c r="A191" s="52" t="s">
        <v>323</v>
      </c>
      <c r="B191" s="224"/>
      <c r="C191" s="66" t="s">
        <v>118</v>
      </c>
      <c r="D191" s="43" t="s">
        <v>318</v>
      </c>
      <c r="E191" s="53"/>
      <c r="F191" s="215">
        <f>F192</f>
        <v>0</v>
      </c>
      <c r="P191" s="18"/>
      <c r="T191" s="141"/>
      <c r="U191" s="141"/>
    </row>
    <row r="192" spans="1:8" ht="25.5" hidden="1">
      <c r="A192" s="3" t="s">
        <v>121</v>
      </c>
      <c r="B192" s="224"/>
      <c r="C192" s="66" t="s">
        <v>118</v>
      </c>
      <c r="D192" s="43" t="s">
        <v>318</v>
      </c>
      <c r="E192" s="44">
        <v>414</v>
      </c>
      <c r="F192" s="190">
        <v>0</v>
      </c>
      <c r="H192" s="18"/>
    </row>
    <row r="193" spans="1:21" s="59" customFormat="1" ht="39" hidden="1">
      <c r="A193" s="52" t="s">
        <v>335</v>
      </c>
      <c r="B193" s="224"/>
      <c r="C193" s="66" t="s">
        <v>118</v>
      </c>
      <c r="D193" s="43" t="s">
        <v>334</v>
      </c>
      <c r="E193" s="53"/>
      <c r="F193" s="215">
        <f>F194</f>
        <v>0</v>
      </c>
      <c r="P193" s="18"/>
      <c r="T193" s="141"/>
      <c r="U193" s="141"/>
    </row>
    <row r="194" spans="1:8" ht="25.5" hidden="1">
      <c r="A194" s="3" t="s">
        <v>121</v>
      </c>
      <c r="B194" s="224"/>
      <c r="C194" s="66" t="s">
        <v>118</v>
      </c>
      <c r="D194" s="43" t="s">
        <v>334</v>
      </c>
      <c r="E194" s="44">
        <v>414</v>
      </c>
      <c r="F194" s="190">
        <v>0</v>
      </c>
      <c r="H194" s="18"/>
    </row>
    <row r="195" spans="1:21" s="102" customFormat="1" ht="15">
      <c r="A195" s="124" t="s">
        <v>156</v>
      </c>
      <c r="B195" s="224"/>
      <c r="C195" s="91" t="s">
        <v>155</v>
      </c>
      <c r="D195" s="89"/>
      <c r="E195" s="89"/>
      <c r="F195" s="208">
        <f>F196+F209</f>
        <v>6844.42436</v>
      </c>
      <c r="H195" s="148"/>
      <c r="I195" s="149"/>
      <c r="T195" s="148"/>
      <c r="U195" s="148"/>
    </row>
    <row r="196" spans="1:6" ht="25.5">
      <c r="A196" s="23" t="s">
        <v>199</v>
      </c>
      <c r="B196" s="224"/>
      <c r="C196" s="65" t="s">
        <v>155</v>
      </c>
      <c r="D196" s="40" t="s">
        <v>423</v>
      </c>
      <c r="E196" s="40"/>
      <c r="F196" s="210">
        <f>F197</f>
        <v>2439.42436</v>
      </c>
    </row>
    <row r="197" spans="1:6" ht="25.5">
      <c r="A197" s="25" t="s">
        <v>166</v>
      </c>
      <c r="B197" s="224"/>
      <c r="C197" s="65" t="s">
        <v>155</v>
      </c>
      <c r="D197" s="21" t="s">
        <v>422</v>
      </c>
      <c r="E197" s="21"/>
      <c r="F197" s="189">
        <f>F201+F203+F205+F198+F207</f>
        <v>2439.42436</v>
      </c>
    </row>
    <row r="198" spans="1:6" ht="25.5" hidden="1">
      <c r="A198" s="87" t="s">
        <v>346</v>
      </c>
      <c r="B198" s="224"/>
      <c r="C198" s="66" t="s">
        <v>155</v>
      </c>
      <c r="D198" s="43" t="s">
        <v>259</v>
      </c>
      <c r="E198" s="54"/>
      <c r="F198" s="190">
        <f>F199</f>
        <v>0</v>
      </c>
    </row>
    <row r="199" spans="1:6" ht="31.5" customHeight="1" hidden="1">
      <c r="A199" s="31" t="s">
        <v>354</v>
      </c>
      <c r="B199" s="224"/>
      <c r="C199" s="66" t="s">
        <v>155</v>
      </c>
      <c r="D199" s="43" t="s">
        <v>259</v>
      </c>
      <c r="E199" s="36">
        <v>240</v>
      </c>
      <c r="F199" s="190"/>
    </row>
    <row r="200" spans="1:6" ht="14.25" customHeight="1">
      <c r="A200" s="25" t="s">
        <v>166</v>
      </c>
      <c r="B200" s="224"/>
      <c r="C200" s="65" t="s">
        <v>155</v>
      </c>
      <c r="D200" s="51" t="s">
        <v>421</v>
      </c>
      <c r="E200" s="36"/>
      <c r="F200" s="190">
        <f>F201+F203</f>
        <v>2439.42436</v>
      </c>
    </row>
    <row r="201" spans="1:9" ht="25.5">
      <c r="A201" s="3" t="s">
        <v>262</v>
      </c>
      <c r="B201" s="224"/>
      <c r="C201" s="66" t="s">
        <v>155</v>
      </c>
      <c r="D201" s="43" t="s">
        <v>0</v>
      </c>
      <c r="E201" s="44"/>
      <c r="F201" s="190">
        <f>F202</f>
        <v>1000</v>
      </c>
      <c r="I201" s="112"/>
    </row>
    <row r="202" spans="1:6" ht="38.25">
      <c r="A202" s="31" t="s">
        <v>128</v>
      </c>
      <c r="B202" s="224"/>
      <c r="C202" s="66" t="s">
        <v>155</v>
      </c>
      <c r="D202" s="43" t="s">
        <v>0</v>
      </c>
      <c r="E202" s="44">
        <v>810</v>
      </c>
      <c r="F202" s="190">
        <v>1000</v>
      </c>
    </row>
    <row r="203" spans="1:21" s="67" customFormat="1" ht="25.5">
      <c r="A203" s="156" t="s">
        <v>340</v>
      </c>
      <c r="B203" s="224"/>
      <c r="C203" s="28" t="s">
        <v>155</v>
      </c>
      <c r="D203" s="1" t="s">
        <v>1</v>
      </c>
      <c r="E203" s="116"/>
      <c r="F203" s="190">
        <f>F204</f>
        <v>1439.4243600000002</v>
      </c>
      <c r="P203" s="160"/>
      <c r="R203" s="171"/>
      <c r="T203" s="147"/>
      <c r="U203" s="147"/>
    </row>
    <row r="204" spans="1:21" s="67" customFormat="1" ht="29.25" customHeight="1">
      <c r="A204" s="31" t="s">
        <v>354</v>
      </c>
      <c r="B204" s="224"/>
      <c r="C204" s="28" t="s">
        <v>155</v>
      </c>
      <c r="D204" s="1" t="s">
        <v>1</v>
      </c>
      <c r="E204" s="36">
        <v>240</v>
      </c>
      <c r="F204" s="190">
        <f>117.60469+116.42775+115.25082+114.07388+218.74294+111.72+110.54306+109.36612+108.18918+107.01224+105.83531+104.65837</f>
        <v>1439.4243600000002</v>
      </c>
      <c r="P204" s="160"/>
      <c r="T204" s="147"/>
      <c r="U204" s="147"/>
    </row>
    <row r="205" spans="1:21" s="67" customFormat="1" ht="25.5" hidden="1">
      <c r="A205" s="156" t="s">
        <v>338</v>
      </c>
      <c r="B205" s="224"/>
      <c r="C205" s="28" t="s">
        <v>155</v>
      </c>
      <c r="D205" s="1" t="s">
        <v>339</v>
      </c>
      <c r="E205" s="116"/>
      <c r="F205" s="190">
        <f>F206</f>
        <v>0</v>
      </c>
      <c r="P205" s="160"/>
      <c r="T205" s="147"/>
      <c r="U205" s="147"/>
    </row>
    <row r="206" spans="1:21" s="67" customFormat="1" ht="25.5" hidden="1">
      <c r="A206" s="33" t="s">
        <v>132</v>
      </c>
      <c r="B206" s="224"/>
      <c r="C206" s="28" t="s">
        <v>155</v>
      </c>
      <c r="D206" s="1" t="s">
        <v>339</v>
      </c>
      <c r="E206" s="116">
        <v>244</v>
      </c>
      <c r="F206" s="190"/>
      <c r="P206" s="160"/>
      <c r="T206" s="147"/>
      <c r="U206" s="147"/>
    </row>
    <row r="207" spans="1:21" s="67" customFormat="1" ht="12.75" hidden="1">
      <c r="A207" s="33" t="s">
        <v>405</v>
      </c>
      <c r="B207" s="224"/>
      <c r="C207" s="28" t="s">
        <v>155</v>
      </c>
      <c r="D207" s="1" t="s">
        <v>403</v>
      </c>
      <c r="E207" s="116"/>
      <c r="F207" s="190">
        <f>F208</f>
        <v>0</v>
      </c>
      <c r="P207" s="160"/>
      <c r="T207" s="147"/>
      <c r="U207" s="147"/>
    </row>
    <row r="208" spans="1:21" s="67" customFormat="1" ht="39" hidden="1">
      <c r="A208" s="31" t="s">
        <v>354</v>
      </c>
      <c r="B208" s="224"/>
      <c r="C208" s="28" t="s">
        <v>155</v>
      </c>
      <c r="D208" s="1" t="s">
        <v>403</v>
      </c>
      <c r="E208" s="116">
        <v>240</v>
      </c>
      <c r="F208" s="190"/>
      <c r="P208" s="160"/>
      <c r="T208" s="147"/>
      <c r="U208" s="147"/>
    </row>
    <row r="209" spans="1:21" s="59" customFormat="1" ht="51">
      <c r="A209" s="23" t="s">
        <v>408</v>
      </c>
      <c r="B209" s="224"/>
      <c r="C209" s="20" t="s">
        <v>155</v>
      </c>
      <c r="D209" s="21" t="s">
        <v>466</v>
      </c>
      <c r="E209" s="21"/>
      <c r="F209" s="189">
        <f>F210+F216+F228</f>
        <v>4405</v>
      </c>
      <c r="H209" s="141"/>
      <c r="P209" s="18"/>
      <c r="T209" s="141"/>
      <c r="U209" s="141"/>
    </row>
    <row r="210" spans="1:21" s="59" customFormat="1" ht="64.5" hidden="1">
      <c r="A210" s="25" t="s">
        <v>410</v>
      </c>
      <c r="B210" s="224"/>
      <c r="C210" s="20" t="s">
        <v>155</v>
      </c>
      <c r="D210" s="21" t="s">
        <v>157</v>
      </c>
      <c r="E210" s="21"/>
      <c r="F210" s="189">
        <f>F211</f>
        <v>0</v>
      </c>
      <c r="H210" s="141"/>
      <c r="P210" s="18"/>
      <c r="T210" s="141"/>
      <c r="U210" s="141"/>
    </row>
    <row r="211" spans="1:6" ht="90.75" hidden="1">
      <c r="A211" s="27" t="s">
        <v>264</v>
      </c>
      <c r="B211" s="224"/>
      <c r="C211" s="28" t="s">
        <v>155</v>
      </c>
      <c r="D211" s="1" t="s">
        <v>265</v>
      </c>
      <c r="E211" s="1"/>
      <c r="F211" s="213">
        <f>F212+F213+F214</f>
        <v>0</v>
      </c>
    </row>
    <row r="212" spans="1:21" s="19" customFormat="1" ht="29.25" customHeight="1" hidden="1">
      <c r="A212" s="31" t="s">
        <v>354</v>
      </c>
      <c r="B212" s="224"/>
      <c r="C212" s="28" t="s">
        <v>155</v>
      </c>
      <c r="D212" s="1" t="s">
        <v>265</v>
      </c>
      <c r="E212" s="36">
        <v>240</v>
      </c>
      <c r="F212" s="213">
        <v>0</v>
      </c>
      <c r="H212" s="134"/>
      <c r="T212" s="134"/>
      <c r="U212" s="134"/>
    </row>
    <row r="213" spans="1:21" s="67" customFormat="1" ht="25.5" hidden="1">
      <c r="A213" s="31" t="s">
        <v>128</v>
      </c>
      <c r="B213" s="224"/>
      <c r="C213" s="28" t="s">
        <v>155</v>
      </c>
      <c r="D213" s="1" t="s">
        <v>265</v>
      </c>
      <c r="E213" s="44">
        <v>810</v>
      </c>
      <c r="F213" s="190"/>
      <c r="P213" s="160"/>
      <c r="T213" s="147"/>
      <c r="U213" s="147"/>
    </row>
    <row r="214" spans="1:21" s="68" customFormat="1" ht="78" hidden="1">
      <c r="A214" s="30" t="s">
        <v>343</v>
      </c>
      <c r="B214" s="224"/>
      <c r="C214" s="28" t="s">
        <v>155</v>
      </c>
      <c r="D214" s="1" t="s">
        <v>404</v>
      </c>
      <c r="E214" s="1"/>
      <c r="F214" s="213">
        <f>F215</f>
        <v>0</v>
      </c>
      <c r="P214" s="19"/>
      <c r="T214" s="146"/>
      <c r="U214" s="146"/>
    </row>
    <row r="215" spans="1:21" s="67" customFormat="1" ht="25.5" hidden="1">
      <c r="A215" s="31" t="s">
        <v>128</v>
      </c>
      <c r="B215" s="224"/>
      <c r="C215" s="28" t="s">
        <v>155</v>
      </c>
      <c r="D215" s="1" t="s">
        <v>404</v>
      </c>
      <c r="E215" s="44">
        <v>810</v>
      </c>
      <c r="F215" s="190"/>
      <c r="P215" s="160"/>
      <c r="T215" s="147"/>
      <c r="U215" s="147"/>
    </row>
    <row r="216" spans="1:21" s="68" customFormat="1" ht="89.25">
      <c r="A216" s="25" t="s">
        <v>471</v>
      </c>
      <c r="B216" s="224"/>
      <c r="C216" s="20" t="s">
        <v>155</v>
      </c>
      <c r="D216" s="21" t="s">
        <v>477</v>
      </c>
      <c r="E216" s="21"/>
      <c r="F216" s="189">
        <f>F218+F223+F221+F225</f>
        <v>3825</v>
      </c>
      <c r="H216" s="146"/>
      <c r="P216" s="19"/>
      <c r="T216" s="146"/>
      <c r="U216" s="146"/>
    </row>
    <row r="217" spans="1:21" s="68" customFormat="1" ht="25.5">
      <c r="A217" s="25" t="s">
        <v>473</v>
      </c>
      <c r="B217" s="224"/>
      <c r="C217" s="20" t="s">
        <v>155</v>
      </c>
      <c r="D217" s="21" t="s">
        <v>474</v>
      </c>
      <c r="E217" s="21"/>
      <c r="F217" s="189">
        <f>F218+F225</f>
        <v>3825</v>
      </c>
      <c r="H217" s="146"/>
      <c r="P217" s="19"/>
      <c r="T217" s="146"/>
      <c r="U217" s="146"/>
    </row>
    <row r="218" spans="1:21" s="68" customFormat="1" ht="102">
      <c r="A218" s="30" t="s">
        <v>472</v>
      </c>
      <c r="B218" s="224"/>
      <c r="C218" s="28" t="s">
        <v>155</v>
      </c>
      <c r="D218" s="1" t="s">
        <v>475</v>
      </c>
      <c r="E218" s="1"/>
      <c r="F218" s="213">
        <f>F219+F220</f>
        <v>2085</v>
      </c>
      <c r="H218" s="146"/>
      <c r="P218" s="19"/>
      <c r="T218" s="146"/>
      <c r="U218" s="146"/>
    </row>
    <row r="219" spans="1:21" s="67" customFormat="1" ht="25.5" hidden="1">
      <c r="A219" s="31" t="s">
        <v>128</v>
      </c>
      <c r="B219" s="224"/>
      <c r="C219" s="28" t="s">
        <v>155</v>
      </c>
      <c r="D219" s="1" t="s">
        <v>266</v>
      </c>
      <c r="E219" s="44">
        <v>810</v>
      </c>
      <c r="F219" s="190"/>
      <c r="P219" s="160"/>
      <c r="T219" s="147"/>
      <c r="U219" s="147"/>
    </row>
    <row r="220" spans="1:6" ht="31.5" customHeight="1">
      <c r="A220" s="31" t="s">
        <v>354</v>
      </c>
      <c r="B220" s="224"/>
      <c r="C220" s="28" t="s">
        <v>155</v>
      </c>
      <c r="D220" s="1" t="s">
        <v>475</v>
      </c>
      <c r="E220" s="36">
        <v>240</v>
      </c>
      <c r="F220" s="213">
        <f>1345-1000+1740</f>
        <v>2085</v>
      </c>
    </row>
    <row r="221" spans="1:6" ht="85.5" customHeight="1" hidden="1">
      <c r="A221" s="31" t="s">
        <v>370</v>
      </c>
      <c r="B221" s="224"/>
      <c r="C221" s="28" t="s">
        <v>155</v>
      </c>
      <c r="D221" s="1" t="s">
        <v>369</v>
      </c>
      <c r="E221" s="36"/>
      <c r="F221" s="213">
        <f>F222</f>
        <v>0</v>
      </c>
    </row>
    <row r="222" spans="1:6" ht="15.75" customHeight="1" hidden="1">
      <c r="A222" s="33" t="s">
        <v>360</v>
      </c>
      <c r="B222" s="224"/>
      <c r="C222" s="28" t="s">
        <v>155</v>
      </c>
      <c r="D222" s="1" t="s">
        <v>369</v>
      </c>
      <c r="E222" s="36">
        <v>410</v>
      </c>
      <c r="F222" s="213"/>
    </row>
    <row r="223" spans="1:21" s="68" customFormat="1" ht="78" hidden="1">
      <c r="A223" s="30" t="s">
        <v>343</v>
      </c>
      <c r="B223" s="224"/>
      <c r="C223" s="28" t="s">
        <v>155</v>
      </c>
      <c r="D223" s="1" t="s">
        <v>321</v>
      </c>
      <c r="E223" s="1"/>
      <c r="F223" s="213">
        <f>F224</f>
        <v>0</v>
      </c>
      <c r="P223" s="19"/>
      <c r="T223" s="146"/>
      <c r="U223" s="146"/>
    </row>
    <row r="224" spans="1:21" s="67" customFormat="1" ht="25.5" hidden="1">
      <c r="A224" s="31" t="s">
        <v>128</v>
      </c>
      <c r="B224" s="224"/>
      <c r="C224" s="28" t="s">
        <v>155</v>
      </c>
      <c r="D224" s="1" t="s">
        <v>321</v>
      </c>
      <c r="E224" s="44">
        <v>810</v>
      </c>
      <c r="F224" s="190"/>
      <c r="P224" s="160"/>
      <c r="T224" s="147"/>
      <c r="U224" s="147"/>
    </row>
    <row r="225" spans="1:6" ht="33" customHeight="1">
      <c r="A225" s="31" t="s">
        <v>385</v>
      </c>
      <c r="B225" s="224"/>
      <c r="C225" s="28" t="s">
        <v>155</v>
      </c>
      <c r="D225" s="1" t="s">
        <v>476</v>
      </c>
      <c r="E225" s="36"/>
      <c r="F225" s="213">
        <f>F226+F227</f>
        <v>1740</v>
      </c>
    </row>
    <row r="226" spans="1:6" ht="31.5" customHeight="1">
      <c r="A226" s="31" t="s">
        <v>354</v>
      </c>
      <c r="B226" s="224"/>
      <c r="C226" s="28" t="s">
        <v>155</v>
      </c>
      <c r="D226" s="1" t="s">
        <v>476</v>
      </c>
      <c r="E226" s="36">
        <v>240</v>
      </c>
      <c r="F226" s="213">
        <v>1740</v>
      </c>
    </row>
    <row r="227" spans="1:6" ht="20.25" customHeight="1" hidden="1">
      <c r="A227" s="33" t="s">
        <v>360</v>
      </c>
      <c r="B227" s="224"/>
      <c r="C227" s="28" t="s">
        <v>155</v>
      </c>
      <c r="D227" s="1" t="s">
        <v>380</v>
      </c>
      <c r="E227" s="38">
        <v>410</v>
      </c>
      <c r="F227" s="213"/>
    </row>
    <row r="228" spans="1:21" s="68" customFormat="1" ht="76.5">
      <c r="A228" s="108" t="s">
        <v>467</v>
      </c>
      <c r="B228" s="224"/>
      <c r="C228" s="20" t="s">
        <v>155</v>
      </c>
      <c r="D228" s="21" t="s">
        <v>470</v>
      </c>
      <c r="E228" s="21"/>
      <c r="F228" s="189">
        <f>F230</f>
        <v>580</v>
      </c>
      <c r="H228" s="146"/>
      <c r="P228" s="19"/>
      <c r="T228" s="146"/>
      <c r="U228" s="146"/>
    </row>
    <row r="229" spans="1:21" s="68" customFormat="1" ht="25.5">
      <c r="A229" s="25" t="s">
        <v>460</v>
      </c>
      <c r="B229" s="224"/>
      <c r="C229" s="65" t="s">
        <v>155</v>
      </c>
      <c r="D229" s="119" t="s">
        <v>468</v>
      </c>
      <c r="E229" s="21"/>
      <c r="F229" s="189">
        <f>F230</f>
        <v>580</v>
      </c>
      <c r="H229" s="146"/>
      <c r="P229" s="19"/>
      <c r="T229" s="146"/>
      <c r="U229" s="146"/>
    </row>
    <row r="230" spans="1:21" s="68" customFormat="1" ht="84" customHeight="1">
      <c r="A230" s="30" t="s">
        <v>49</v>
      </c>
      <c r="B230" s="224"/>
      <c r="C230" s="66" t="s">
        <v>155</v>
      </c>
      <c r="D230" s="117" t="s">
        <v>469</v>
      </c>
      <c r="E230" s="1"/>
      <c r="F230" s="213">
        <f>F231+F232</f>
        <v>580</v>
      </c>
      <c r="H230" s="146"/>
      <c r="P230" s="19"/>
      <c r="T230" s="146"/>
      <c r="U230" s="146"/>
    </row>
    <row r="231" spans="1:21" s="67" customFormat="1" ht="25.5">
      <c r="A231" s="33" t="s">
        <v>132</v>
      </c>
      <c r="B231" s="224"/>
      <c r="C231" s="66" t="s">
        <v>155</v>
      </c>
      <c r="D231" s="117" t="s">
        <v>469</v>
      </c>
      <c r="E231" s="36">
        <v>240</v>
      </c>
      <c r="F231" s="190">
        <v>580</v>
      </c>
      <c r="H231" s="147"/>
      <c r="P231" s="160"/>
      <c r="T231" s="147"/>
      <c r="U231" s="147"/>
    </row>
    <row r="232" spans="1:21" s="67" customFormat="1" ht="12.75" hidden="1">
      <c r="A232" s="33" t="s">
        <v>360</v>
      </c>
      <c r="B232" s="224"/>
      <c r="C232" s="66" t="s">
        <v>155</v>
      </c>
      <c r="D232" s="117" t="s">
        <v>288</v>
      </c>
      <c r="E232" s="44">
        <v>410</v>
      </c>
      <c r="F232" s="190">
        <f>747-747</f>
        <v>0</v>
      </c>
      <c r="P232" s="160"/>
      <c r="T232" s="147"/>
      <c r="U232" s="147"/>
    </row>
    <row r="233" spans="1:21" s="103" customFormat="1" ht="15">
      <c r="A233" s="100" t="s">
        <v>188</v>
      </c>
      <c r="B233" s="224"/>
      <c r="C233" s="91" t="s">
        <v>189</v>
      </c>
      <c r="D233" s="89"/>
      <c r="E233" s="89"/>
      <c r="F233" s="210">
        <f>F235+F261+F277+F281+F257+F288</f>
        <v>18900.316000000003</v>
      </c>
      <c r="P233" s="161"/>
      <c r="T233" s="226"/>
      <c r="U233" s="226"/>
    </row>
    <row r="234" spans="1:6" ht="25.5">
      <c r="A234" s="23" t="s">
        <v>199</v>
      </c>
      <c r="B234" s="224"/>
      <c r="C234" s="65" t="s">
        <v>189</v>
      </c>
      <c r="D234" s="51" t="s">
        <v>423</v>
      </c>
      <c r="E234" s="54"/>
      <c r="F234" s="215">
        <f>F235</f>
        <v>4148.08</v>
      </c>
    </row>
    <row r="235" spans="1:6" ht="25.5">
      <c r="A235" s="25" t="s">
        <v>166</v>
      </c>
      <c r="B235" s="224"/>
      <c r="C235" s="65" t="s">
        <v>189</v>
      </c>
      <c r="D235" s="21" t="s">
        <v>421</v>
      </c>
      <c r="E235" s="21"/>
      <c r="F235" s="189">
        <f>F236+F244+F246+F248+F252+F250+F254+F241</f>
        <v>4148.08</v>
      </c>
    </row>
    <row r="236" spans="1:21" s="19" customFormat="1" ht="25.5" hidden="1">
      <c r="A236" s="46" t="s">
        <v>202</v>
      </c>
      <c r="B236" s="224"/>
      <c r="C236" s="37" t="s">
        <v>189</v>
      </c>
      <c r="D236" s="36" t="s">
        <v>164</v>
      </c>
      <c r="E236" s="36"/>
      <c r="F236" s="211">
        <f>F237+F238+F239+F240</f>
        <v>0</v>
      </c>
      <c r="H236" s="134"/>
      <c r="T236" s="134"/>
      <c r="U236" s="134"/>
    </row>
    <row r="237" spans="1:21" s="64" customFormat="1" ht="18.75" customHeight="1" hidden="1">
      <c r="A237" s="163" t="s">
        <v>357</v>
      </c>
      <c r="B237" s="224"/>
      <c r="C237" s="37" t="s">
        <v>189</v>
      </c>
      <c r="D237" s="36" t="s">
        <v>164</v>
      </c>
      <c r="E237" s="36">
        <v>110</v>
      </c>
      <c r="F237" s="211"/>
      <c r="H237" s="142"/>
      <c r="T237" s="142"/>
      <c r="U237" s="142"/>
    </row>
    <row r="238" spans="1:21" s="26" customFormat="1" ht="25.5" hidden="1">
      <c r="A238" s="33" t="s">
        <v>203</v>
      </c>
      <c r="B238" s="224"/>
      <c r="C238" s="37" t="s">
        <v>189</v>
      </c>
      <c r="D238" s="36" t="s">
        <v>164</v>
      </c>
      <c r="E238" s="36">
        <v>112</v>
      </c>
      <c r="F238" s="211">
        <v>0</v>
      </c>
      <c r="H238" s="138"/>
      <c r="P238" s="62"/>
      <c r="T238" s="138"/>
      <c r="U238" s="138"/>
    </row>
    <row r="239" spans="1:21" s="29" customFormat="1" ht="27" customHeight="1" hidden="1">
      <c r="A239" s="31" t="s">
        <v>354</v>
      </c>
      <c r="B239" s="224"/>
      <c r="C239" s="37" t="s">
        <v>189</v>
      </c>
      <c r="D239" s="36" t="s">
        <v>164</v>
      </c>
      <c r="E239" s="36">
        <v>240</v>
      </c>
      <c r="F239" s="211"/>
      <c r="H239" s="136"/>
      <c r="T239" s="136"/>
      <c r="U239" s="136"/>
    </row>
    <row r="240" spans="1:21" s="29" customFormat="1" ht="18.75" customHeight="1" hidden="1">
      <c r="A240" s="163" t="s">
        <v>358</v>
      </c>
      <c r="B240" s="224"/>
      <c r="C240" s="37" t="s">
        <v>189</v>
      </c>
      <c r="D240" s="36" t="s">
        <v>164</v>
      </c>
      <c r="E240" s="36">
        <v>850</v>
      </c>
      <c r="F240" s="211"/>
      <c r="H240" s="136"/>
      <c r="T240" s="136"/>
      <c r="U240" s="136"/>
    </row>
    <row r="241" spans="1:21" s="19" customFormat="1" ht="25.5" hidden="1">
      <c r="A241" s="46" t="s">
        <v>393</v>
      </c>
      <c r="B241" s="224"/>
      <c r="C241" s="37" t="s">
        <v>189</v>
      </c>
      <c r="D241" s="36" t="s">
        <v>392</v>
      </c>
      <c r="E241" s="36"/>
      <c r="F241" s="211">
        <f>F242</f>
        <v>0</v>
      </c>
      <c r="H241" s="134"/>
      <c r="T241" s="134"/>
      <c r="U241" s="134"/>
    </row>
    <row r="242" spans="1:21" s="64" customFormat="1" ht="18.75" customHeight="1" hidden="1">
      <c r="A242" s="3" t="s">
        <v>363</v>
      </c>
      <c r="B242" s="224"/>
      <c r="C242" s="37" t="s">
        <v>189</v>
      </c>
      <c r="D242" s="36" t="s">
        <v>392</v>
      </c>
      <c r="E242" s="36">
        <v>610</v>
      </c>
      <c r="F242" s="211">
        <v>0</v>
      </c>
      <c r="H242" s="142"/>
      <c r="T242" s="142"/>
      <c r="U242" s="142"/>
    </row>
    <row r="243" spans="1:21" s="64" customFormat="1" ht="12.75" customHeight="1">
      <c r="A243" s="25" t="s">
        <v>166</v>
      </c>
      <c r="B243" s="224"/>
      <c r="C243" s="181" t="s">
        <v>189</v>
      </c>
      <c r="D243" s="179" t="s">
        <v>421</v>
      </c>
      <c r="E243" s="36"/>
      <c r="F243" s="211">
        <f>F244+F246+F248</f>
        <v>4148.08</v>
      </c>
      <c r="H243" s="142"/>
      <c r="T243" s="142"/>
      <c r="U243" s="142"/>
    </row>
    <row r="244" spans="1:6" ht="25.5">
      <c r="A244" s="46" t="s">
        <v>267</v>
      </c>
      <c r="B244" s="224"/>
      <c r="C244" s="66" t="s">
        <v>189</v>
      </c>
      <c r="D244" s="43" t="s">
        <v>457</v>
      </c>
      <c r="E244" s="44"/>
      <c r="F244" s="190">
        <f>F245</f>
        <v>3800</v>
      </c>
    </row>
    <row r="245" spans="1:6" ht="29.25" customHeight="1">
      <c r="A245" s="31" t="s">
        <v>354</v>
      </c>
      <c r="B245" s="224"/>
      <c r="C245" s="66" t="s">
        <v>189</v>
      </c>
      <c r="D245" s="43" t="s">
        <v>457</v>
      </c>
      <c r="E245" s="36">
        <v>240</v>
      </c>
      <c r="F245" s="190">
        <v>3800</v>
      </c>
    </row>
    <row r="246" spans="1:21" s="67" customFormat="1" ht="25.5">
      <c r="A246" s="42" t="s">
        <v>68</v>
      </c>
      <c r="B246" s="224"/>
      <c r="C246" s="66" t="s">
        <v>189</v>
      </c>
      <c r="D246" s="43" t="s">
        <v>458</v>
      </c>
      <c r="E246" s="44"/>
      <c r="F246" s="190">
        <f>F247</f>
        <v>48.079999999999984</v>
      </c>
      <c r="H246" s="147"/>
      <c r="P246" s="160"/>
      <c r="T246" s="147"/>
      <c r="U246" s="147"/>
    </row>
    <row r="247" spans="1:21" s="62" customFormat="1" ht="28.5" customHeight="1">
      <c r="A247" s="31" t="s">
        <v>128</v>
      </c>
      <c r="B247" s="224"/>
      <c r="C247" s="66" t="s">
        <v>189</v>
      </c>
      <c r="D247" s="43" t="s">
        <v>458</v>
      </c>
      <c r="E247" s="36">
        <v>810</v>
      </c>
      <c r="F247" s="190">
        <f>500-451.92</f>
        <v>48.079999999999984</v>
      </c>
      <c r="H247" s="145"/>
      <c r="T247" s="145"/>
      <c r="U247" s="145"/>
    </row>
    <row r="248" spans="1:21" s="29" customFormat="1" ht="38.25">
      <c r="A248" s="3" t="s">
        <v>268</v>
      </c>
      <c r="B248" s="224"/>
      <c r="C248" s="66" t="s">
        <v>189</v>
      </c>
      <c r="D248" s="43" t="s">
        <v>459</v>
      </c>
      <c r="E248" s="44"/>
      <c r="F248" s="190">
        <f>F249</f>
        <v>300</v>
      </c>
      <c r="H248" s="136"/>
      <c r="T248" s="136"/>
      <c r="U248" s="136"/>
    </row>
    <row r="249" spans="1:21" s="29" customFormat="1" ht="29.25" customHeight="1">
      <c r="A249" s="31" t="s">
        <v>354</v>
      </c>
      <c r="B249" s="224"/>
      <c r="C249" s="66" t="s">
        <v>189</v>
      </c>
      <c r="D249" s="43" t="s">
        <v>459</v>
      </c>
      <c r="E249" s="36">
        <v>240</v>
      </c>
      <c r="F249" s="190">
        <v>300</v>
      </c>
      <c r="H249" s="136"/>
      <c r="T249" s="136"/>
      <c r="U249" s="136"/>
    </row>
    <row r="250" spans="1:21" s="29" customFormat="1" ht="39" hidden="1">
      <c r="A250" s="31" t="s">
        <v>345</v>
      </c>
      <c r="B250" s="224"/>
      <c r="C250" s="66" t="s">
        <v>189</v>
      </c>
      <c r="D250" s="43" t="s">
        <v>336</v>
      </c>
      <c r="E250" s="44"/>
      <c r="F250" s="190">
        <f>F251</f>
        <v>0</v>
      </c>
      <c r="T250" s="136"/>
      <c r="U250" s="136"/>
    </row>
    <row r="251" spans="1:21" s="29" customFormat="1" ht="25.5" hidden="1">
      <c r="A251" s="33" t="s">
        <v>132</v>
      </c>
      <c r="B251" s="224"/>
      <c r="C251" s="66" t="s">
        <v>189</v>
      </c>
      <c r="D251" s="43" t="s">
        <v>336</v>
      </c>
      <c r="E251" s="44">
        <v>244</v>
      </c>
      <c r="F251" s="190"/>
      <c r="T251" s="136"/>
      <c r="U251" s="136"/>
    </row>
    <row r="252" spans="1:21" s="29" customFormat="1" ht="12.75" hidden="1">
      <c r="A252" s="33" t="s">
        <v>307</v>
      </c>
      <c r="B252" s="224"/>
      <c r="C252" s="66" t="s">
        <v>189</v>
      </c>
      <c r="D252" s="43" t="s">
        <v>306</v>
      </c>
      <c r="E252" s="44"/>
      <c r="F252" s="190">
        <f>F253</f>
        <v>0</v>
      </c>
      <c r="T252" s="136"/>
      <c r="U252" s="136"/>
    </row>
    <row r="253" spans="1:21" s="29" customFormat="1" ht="25.5" hidden="1">
      <c r="A253" s="33" t="s">
        <v>132</v>
      </c>
      <c r="B253" s="224"/>
      <c r="C253" s="66" t="s">
        <v>189</v>
      </c>
      <c r="D253" s="43" t="s">
        <v>306</v>
      </c>
      <c r="E253" s="44">
        <v>244</v>
      </c>
      <c r="F253" s="190"/>
      <c r="T253" s="136"/>
      <c r="U253" s="136"/>
    </row>
    <row r="254" spans="1:21" s="29" customFormat="1" ht="25.5" hidden="1">
      <c r="A254" s="3" t="s">
        <v>381</v>
      </c>
      <c r="B254" s="224"/>
      <c r="C254" s="66" t="s">
        <v>189</v>
      </c>
      <c r="D254" s="43" t="s">
        <v>382</v>
      </c>
      <c r="E254" s="44"/>
      <c r="F254" s="190">
        <f>F255</f>
        <v>0</v>
      </c>
      <c r="H254" s="136"/>
      <c r="T254" s="136"/>
      <c r="U254" s="136"/>
    </row>
    <row r="255" spans="1:21" s="29" customFormat="1" ht="29.25" customHeight="1" hidden="1">
      <c r="A255" s="31" t="s">
        <v>354</v>
      </c>
      <c r="B255" s="224"/>
      <c r="C255" s="66" t="s">
        <v>189</v>
      </c>
      <c r="D255" s="43" t="s">
        <v>382</v>
      </c>
      <c r="E255" s="36">
        <v>240</v>
      </c>
      <c r="F255" s="190"/>
      <c r="H255" s="136"/>
      <c r="T255" s="136"/>
      <c r="U255" s="136"/>
    </row>
    <row r="256" spans="1:21" s="63" customFormat="1" ht="39" hidden="1">
      <c r="A256" s="47" t="s">
        <v>409</v>
      </c>
      <c r="B256" s="224"/>
      <c r="C256" s="65" t="s">
        <v>189</v>
      </c>
      <c r="D256" s="51" t="s">
        <v>466</v>
      </c>
      <c r="E256" s="54"/>
      <c r="F256" s="215">
        <f>F257+F269</f>
        <v>0</v>
      </c>
      <c r="H256" s="140"/>
      <c r="P256" s="29"/>
      <c r="T256" s="140"/>
      <c r="U256" s="140"/>
    </row>
    <row r="257" spans="1:21" s="59" customFormat="1" ht="64.5" hidden="1">
      <c r="A257" s="47" t="s">
        <v>411</v>
      </c>
      <c r="B257" s="224"/>
      <c r="C257" s="65" t="s">
        <v>189</v>
      </c>
      <c r="D257" s="51" t="s">
        <v>456</v>
      </c>
      <c r="E257" s="54"/>
      <c r="F257" s="215">
        <f>F258</f>
        <v>0</v>
      </c>
      <c r="H257" s="141"/>
      <c r="P257" s="18"/>
      <c r="T257" s="141"/>
      <c r="U257" s="141"/>
    </row>
    <row r="258" spans="1:21" s="59" customFormat="1" ht="25.5" hidden="1">
      <c r="A258" s="25" t="s">
        <v>454</v>
      </c>
      <c r="B258" s="224"/>
      <c r="C258" s="20" t="s">
        <v>189</v>
      </c>
      <c r="D258" s="180" t="s">
        <v>455</v>
      </c>
      <c r="E258" s="21"/>
      <c r="F258" s="189">
        <f>F259</f>
        <v>0</v>
      </c>
      <c r="H258" s="141"/>
      <c r="P258" s="18"/>
      <c r="T258" s="141"/>
      <c r="U258" s="141"/>
    </row>
    <row r="259" spans="1:6" ht="25.5" hidden="1">
      <c r="A259" s="52" t="s">
        <v>412</v>
      </c>
      <c r="B259" s="224"/>
      <c r="C259" s="66" t="s">
        <v>189</v>
      </c>
      <c r="D259" s="179" t="s">
        <v>453</v>
      </c>
      <c r="E259" s="54"/>
      <c r="F259" s="190">
        <f>F260</f>
        <v>0</v>
      </c>
    </row>
    <row r="260" spans="1:6" ht="30" customHeight="1" hidden="1">
      <c r="A260" s="31" t="s">
        <v>354</v>
      </c>
      <c r="B260" s="224"/>
      <c r="C260" s="66" t="s">
        <v>189</v>
      </c>
      <c r="D260" s="179" t="s">
        <v>453</v>
      </c>
      <c r="E260" s="36">
        <v>240</v>
      </c>
      <c r="F260" s="190">
        <v>0</v>
      </c>
    </row>
    <row r="261" spans="1:21" s="63" customFormat="1" ht="25.5">
      <c r="A261" s="47" t="s">
        <v>269</v>
      </c>
      <c r="B261" s="224"/>
      <c r="C261" s="65" t="s">
        <v>189</v>
      </c>
      <c r="D261" s="51" t="s">
        <v>465</v>
      </c>
      <c r="E261" s="54"/>
      <c r="F261" s="215">
        <f>F262+F272</f>
        <v>14638.076000000001</v>
      </c>
      <c r="H261" s="140"/>
      <c r="P261" s="29"/>
      <c r="T261" s="140"/>
      <c r="U261" s="140"/>
    </row>
    <row r="262" spans="1:21" s="59" customFormat="1" ht="51">
      <c r="A262" s="47" t="s">
        <v>270</v>
      </c>
      <c r="B262" s="224"/>
      <c r="C262" s="65" t="s">
        <v>189</v>
      </c>
      <c r="D262" s="51" t="s">
        <v>462</v>
      </c>
      <c r="E262" s="54"/>
      <c r="F262" s="215">
        <f>F266+F268+F270+F264</f>
        <v>14638.076000000001</v>
      </c>
      <c r="H262" s="141"/>
      <c r="P262" s="18"/>
      <c r="T262" s="141"/>
      <c r="U262" s="141"/>
    </row>
    <row r="263" spans="1:21" s="59" customFormat="1" ht="12.75">
      <c r="A263" s="47" t="s">
        <v>461</v>
      </c>
      <c r="B263" s="224"/>
      <c r="C263" s="65" t="s">
        <v>189</v>
      </c>
      <c r="D263" s="51" t="s">
        <v>463</v>
      </c>
      <c r="E263" s="54"/>
      <c r="F263" s="215">
        <f>F264</f>
        <v>14488.076000000001</v>
      </c>
      <c r="H263" s="141"/>
      <c r="P263" s="18"/>
      <c r="T263" s="141"/>
      <c r="U263" s="141"/>
    </row>
    <row r="264" spans="1:6" ht="63.75">
      <c r="A264" s="52" t="s">
        <v>396</v>
      </c>
      <c r="B264" s="224"/>
      <c r="C264" s="66" t="s">
        <v>189</v>
      </c>
      <c r="D264" s="36" t="s">
        <v>464</v>
      </c>
      <c r="E264" s="54"/>
      <c r="F264" s="190">
        <f>F265</f>
        <v>14488.076000000001</v>
      </c>
    </row>
    <row r="265" spans="1:21" s="64" customFormat="1" ht="18.75" customHeight="1">
      <c r="A265" s="3" t="s">
        <v>363</v>
      </c>
      <c r="B265" s="224"/>
      <c r="C265" s="37" t="s">
        <v>189</v>
      </c>
      <c r="D265" s="36" t="s">
        <v>464</v>
      </c>
      <c r="E265" s="36">
        <v>610</v>
      </c>
      <c r="F265" s="211">
        <f>12611.946+500+1376.13</f>
        <v>14488.076000000001</v>
      </c>
      <c r="H265" s="142"/>
      <c r="T265" s="142"/>
      <c r="U265" s="142"/>
    </row>
    <row r="266" spans="1:6" ht="63.75">
      <c r="A266" s="52" t="s">
        <v>289</v>
      </c>
      <c r="B266" s="224"/>
      <c r="C266" s="66" t="s">
        <v>189</v>
      </c>
      <c r="D266" s="43" t="s">
        <v>271</v>
      </c>
      <c r="E266" s="54"/>
      <c r="F266" s="190">
        <f>F267</f>
        <v>150</v>
      </c>
    </row>
    <row r="267" spans="1:6" ht="25.5" customHeight="1">
      <c r="A267" s="31" t="s">
        <v>354</v>
      </c>
      <c r="B267" s="224"/>
      <c r="C267" s="66" t="s">
        <v>189</v>
      </c>
      <c r="D267" s="43" t="s">
        <v>83</v>
      </c>
      <c r="E267" s="36">
        <v>240</v>
      </c>
      <c r="F267" s="190">
        <v>150</v>
      </c>
    </row>
    <row r="268" spans="1:6" ht="41.25" customHeight="1" hidden="1">
      <c r="A268" s="33" t="s">
        <v>272</v>
      </c>
      <c r="B268" s="224"/>
      <c r="C268" s="66" t="s">
        <v>189</v>
      </c>
      <c r="D268" s="43" t="s">
        <v>273</v>
      </c>
      <c r="E268" s="54"/>
      <c r="F268" s="190">
        <f>F269</f>
        <v>0</v>
      </c>
    </row>
    <row r="269" spans="1:6" ht="27.75" customHeight="1" hidden="1">
      <c r="A269" s="31" t="s">
        <v>354</v>
      </c>
      <c r="B269" s="224"/>
      <c r="C269" s="66" t="s">
        <v>189</v>
      </c>
      <c r="D269" s="43" t="s">
        <v>273</v>
      </c>
      <c r="E269" s="36">
        <v>240</v>
      </c>
      <c r="F269" s="190"/>
    </row>
    <row r="270" spans="1:6" ht="51" customHeight="1" hidden="1">
      <c r="A270" s="33" t="s">
        <v>274</v>
      </c>
      <c r="B270" s="224"/>
      <c r="C270" s="66" t="s">
        <v>189</v>
      </c>
      <c r="D270" s="43" t="s">
        <v>280</v>
      </c>
      <c r="E270" s="54"/>
      <c r="F270" s="190">
        <f>F271</f>
        <v>0</v>
      </c>
    </row>
    <row r="271" spans="1:6" ht="24.75" customHeight="1" hidden="1">
      <c r="A271" s="31" t="s">
        <v>354</v>
      </c>
      <c r="B271" s="224"/>
      <c r="C271" s="66" t="s">
        <v>189</v>
      </c>
      <c r="D271" s="43" t="s">
        <v>280</v>
      </c>
      <c r="E271" s="36">
        <v>240</v>
      </c>
      <c r="F271" s="190"/>
    </row>
    <row r="272" spans="1:21" s="59" customFormat="1" ht="39" hidden="1">
      <c r="A272" s="47" t="s">
        <v>275</v>
      </c>
      <c r="B272" s="224"/>
      <c r="C272" s="65" t="s">
        <v>189</v>
      </c>
      <c r="D272" s="51" t="s">
        <v>198</v>
      </c>
      <c r="E272" s="54"/>
      <c r="F272" s="215">
        <f>F273+F275</f>
        <v>0</v>
      </c>
      <c r="H272" s="141"/>
      <c r="P272" s="18"/>
      <c r="T272" s="141"/>
      <c r="U272" s="141"/>
    </row>
    <row r="273" spans="1:6" ht="64.5" hidden="1">
      <c r="A273" s="52" t="s">
        <v>324</v>
      </c>
      <c r="B273" s="224"/>
      <c r="C273" s="66" t="s">
        <v>189</v>
      </c>
      <c r="D273" s="43" t="s">
        <v>284</v>
      </c>
      <c r="E273" s="54"/>
      <c r="F273" s="190">
        <f>F274</f>
        <v>0</v>
      </c>
    </row>
    <row r="274" spans="1:6" ht="26.25" customHeight="1" hidden="1">
      <c r="A274" s="31" t="s">
        <v>354</v>
      </c>
      <c r="B274" s="224"/>
      <c r="C274" s="66" t="s">
        <v>189</v>
      </c>
      <c r="D274" s="43" t="s">
        <v>284</v>
      </c>
      <c r="E274" s="36">
        <v>240</v>
      </c>
      <c r="F274" s="190"/>
    </row>
    <row r="275" spans="1:6" ht="51.75" hidden="1">
      <c r="A275" s="52" t="s">
        <v>290</v>
      </c>
      <c r="B275" s="224"/>
      <c r="C275" s="66" t="s">
        <v>189</v>
      </c>
      <c r="D275" s="43" t="s">
        <v>285</v>
      </c>
      <c r="E275" s="54"/>
      <c r="F275" s="190">
        <f>F276</f>
        <v>0</v>
      </c>
    </row>
    <row r="276" spans="1:6" ht="25.5" hidden="1">
      <c r="A276" s="33" t="s">
        <v>132</v>
      </c>
      <c r="B276" s="224"/>
      <c r="C276" s="66" t="s">
        <v>189</v>
      </c>
      <c r="D276" s="43" t="s">
        <v>285</v>
      </c>
      <c r="E276" s="44">
        <v>244</v>
      </c>
      <c r="F276" s="190"/>
    </row>
    <row r="277" spans="1:21" s="63" customFormat="1" ht="25.5" hidden="1">
      <c r="A277" s="47" t="s">
        <v>246</v>
      </c>
      <c r="B277" s="224"/>
      <c r="C277" s="65" t="s">
        <v>189</v>
      </c>
      <c r="D277" s="51" t="s">
        <v>248</v>
      </c>
      <c r="E277" s="54"/>
      <c r="F277" s="215">
        <f>F278</f>
        <v>0</v>
      </c>
      <c r="H277" s="140"/>
      <c r="P277" s="29"/>
      <c r="T277" s="140"/>
      <c r="U277" s="140"/>
    </row>
    <row r="278" spans="1:21" s="59" customFormat="1" ht="51.75" hidden="1">
      <c r="A278" s="47" t="s">
        <v>247</v>
      </c>
      <c r="B278" s="224"/>
      <c r="C278" s="48" t="s">
        <v>189</v>
      </c>
      <c r="D278" s="51" t="s">
        <v>249</v>
      </c>
      <c r="E278" s="53"/>
      <c r="F278" s="215">
        <f>F279</f>
        <v>0</v>
      </c>
      <c r="H278" s="141"/>
      <c r="P278" s="18"/>
      <c r="T278" s="141"/>
      <c r="U278" s="141"/>
    </row>
    <row r="279" spans="1:21" s="29" customFormat="1" ht="51.75" hidden="1">
      <c r="A279" s="42" t="s">
        <v>371</v>
      </c>
      <c r="B279" s="224"/>
      <c r="C279" s="66" t="s">
        <v>189</v>
      </c>
      <c r="D279" s="43" t="s">
        <v>352</v>
      </c>
      <c r="E279" s="44"/>
      <c r="F279" s="190">
        <f>F280</f>
        <v>0</v>
      </c>
      <c r="T279" s="136"/>
      <c r="U279" s="136"/>
    </row>
    <row r="280" spans="1:21" s="29" customFormat="1" ht="30" customHeight="1" hidden="1">
      <c r="A280" s="31" t="s">
        <v>354</v>
      </c>
      <c r="B280" s="224"/>
      <c r="C280" s="66" t="s">
        <v>189</v>
      </c>
      <c r="D280" s="43" t="s">
        <v>352</v>
      </c>
      <c r="E280" s="36">
        <v>240</v>
      </c>
      <c r="F280" s="190">
        <v>0</v>
      </c>
      <c r="T280" s="136"/>
      <c r="U280" s="136"/>
    </row>
    <row r="281" spans="1:21" s="63" customFormat="1" ht="39" hidden="1">
      <c r="A281" s="47" t="s">
        <v>389</v>
      </c>
      <c r="B281" s="224"/>
      <c r="C281" s="65" t="s">
        <v>189</v>
      </c>
      <c r="D281" s="51" t="s">
        <v>386</v>
      </c>
      <c r="E281" s="54"/>
      <c r="F281" s="215">
        <f>F282</f>
        <v>0</v>
      </c>
      <c r="H281" s="140"/>
      <c r="P281" s="29"/>
      <c r="T281" s="140"/>
      <c r="U281" s="140"/>
    </row>
    <row r="282" spans="1:21" s="59" customFormat="1" ht="64.5" hidden="1">
      <c r="A282" s="47" t="s">
        <v>391</v>
      </c>
      <c r="B282" s="224"/>
      <c r="C282" s="48" t="s">
        <v>189</v>
      </c>
      <c r="D282" s="51" t="s">
        <v>387</v>
      </c>
      <c r="E282" s="53"/>
      <c r="F282" s="215">
        <f>F283+F285</f>
        <v>0</v>
      </c>
      <c r="H282" s="141"/>
      <c r="P282" s="18"/>
      <c r="T282" s="141"/>
      <c r="U282" s="141"/>
    </row>
    <row r="283" spans="1:21" s="29" customFormat="1" ht="12.75" hidden="1">
      <c r="A283" s="42" t="s">
        <v>390</v>
      </c>
      <c r="B283" s="224"/>
      <c r="C283" s="66" t="s">
        <v>189</v>
      </c>
      <c r="D283" s="43" t="s">
        <v>388</v>
      </c>
      <c r="E283" s="44"/>
      <c r="F283" s="190">
        <f>F284</f>
        <v>0</v>
      </c>
      <c r="T283" s="136"/>
      <c r="U283" s="136"/>
    </row>
    <row r="284" spans="1:21" s="29" customFormat="1" ht="30" customHeight="1" hidden="1">
      <c r="A284" s="31" t="s">
        <v>354</v>
      </c>
      <c r="B284" s="224"/>
      <c r="C284" s="66" t="s">
        <v>189</v>
      </c>
      <c r="D284" s="43" t="s">
        <v>388</v>
      </c>
      <c r="E284" s="36">
        <v>240</v>
      </c>
      <c r="F284" s="190"/>
      <c r="T284" s="136"/>
      <c r="U284" s="136"/>
    </row>
    <row r="285" spans="1:21" s="29" customFormat="1" ht="30" customHeight="1" hidden="1">
      <c r="A285" s="31" t="s">
        <v>354</v>
      </c>
      <c r="B285" s="224"/>
      <c r="C285" s="66" t="s">
        <v>189</v>
      </c>
      <c r="D285" s="43" t="s">
        <v>400</v>
      </c>
      <c r="E285" s="36">
        <v>240</v>
      </c>
      <c r="F285" s="190"/>
      <c r="T285" s="136"/>
      <c r="U285" s="136"/>
    </row>
    <row r="286" spans="1:21" s="63" customFormat="1" ht="63.75">
      <c r="A286" s="47" t="s">
        <v>87</v>
      </c>
      <c r="B286" s="224"/>
      <c r="C286" s="65" t="s">
        <v>189</v>
      </c>
      <c r="D286" s="51" t="s">
        <v>88</v>
      </c>
      <c r="E286" s="54"/>
      <c r="F286" s="215">
        <f>F287</f>
        <v>13929.76</v>
      </c>
      <c r="H286" s="140"/>
      <c r="P286" s="29"/>
      <c r="T286" s="140"/>
      <c r="U286" s="140"/>
    </row>
    <row r="287" spans="1:21" s="59" customFormat="1" ht="63.75">
      <c r="A287" s="47" t="s">
        <v>89</v>
      </c>
      <c r="B287" s="224"/>
      <c r="C287" s="48" t="s">
        <v>189</v>
      </c>
      <c r="D287" s="51" t="s">
        <v>90</v>
      </c>
      <c r="E287" s="53"/>
      <c r="F287" s="215">
        <f>F289+F291</f>
        <v>13929.76</v>
      </c>
      <c r="H287" s="141"/>
      <c r="P287" s="18"/>
      <c r="T287" s="141"/>
      <c r="U287" s="141"/>
    </row>
    <row r="288" spans="1:21" s="59" customFormat="1" ht="12.75">
      <c r="A288" s="47" t="s">
        <v>92</v>
      </c>
      <c r="B288" s="224"/>
      <c r="C288" s="65" t="s">
        <v>189</v>
      </c>
      <c r="D288" s="51" t="s">
        <v>91</v>
      </c>
      <c r="E288" s="54"/>
      <c r="F288" s="215">
        <f>F289</f>
        <v>114.16</v>
      </c>
      <c r="H288" s="141"/>
      <c r="P288" s="18"/>
      <c r="T288" s="141"/>
      <c r="U288" s="141"/>
    </row>
    <row r="289" spans="1:21" s="29" customFormat="1" ht="41.25" customHeight="1">
      <c r="A289" s="42" t="s">
        <v>93</v>
      </c>
      <c r="B289" s="224"/>
      <c r="C289" s="66" t="s">
        <v>189</v>
      </c>
      <c r="D289" s="43" t="s">
        <v>97</v>
      </c>
      <c r="E289" s="44"/>
      <c r="F289" s="190">
        <f>F290</f>
        <v>114.16</v>
      </c>
      <c r="T289" s="136"/>
      <c r="U289" s="136"/>
    </row>
    <row r="290" spans="1:21" s="29" customFormat="1" ht="25.5" customHeight="1">
      <c r="A290" s="31" t="s">
        <v>354</v>
      </c>
      <c r="B290" s="224"/>
      <c r="C290" s="66" t="s">
        <v>189</v>
      </c>
      <c r="D290" s="43" t="s">
        <v>97</v>
      </c>
      <c r="E290" s="36">
        <v>240</v>
      </c>
      <c r="F290" s="190">
        <v>114.16</v>
      </c>
      <c r="T290" s="136"/>
      <c r="U290" s="136"/>
    </row>
    <row r="291" spans="1:21" s="102" customFormat="1" ht="15">
      <c r="A291" s="88" t="s">
        <v>183</v>
      </c>
      <c r="B291" s="224"/>
      <c r="C291" s="90" t="s">
        <v>180</v>
      </c>
      <c r="D291" s="89"/>
      <c r="E291" s="89"/>
      <c r="F291" s="208">
        <f>F292</f>
        <v>13815.6</v>
      </c>
      <c r="H291" s="148"/>
      <c r="T291" s="148"/>
      <c r="U291" s="148"/>
    </row>
    <row r="292" spans="1:21" s="99" customFormat="1" ht="15">
      <c r="A292" s="88" t="s">
        <v>114</v>
      </c>
      <c r="B292" s="224"/>
      <c r="C292" s="90" t="s">
        <v>113</v>
      </c>
      <c r="D292" s="89"/>
      <c r="E292" s="89"/>
      <c r="F292" s="208">
        <f>F302+F309+F317+F293</f>
        <v>13815.6</v>
      </c>
      <c r="H292" s="144"/>
      <c r="P292" s="102"/>
      <c r="T292" s="144"/>
      <c r="U292" s="144"/>
    </row>
    <row r="293" spans="1:8" ht="13.5" hidden="1">
      <c r="A293" s="88" t="s">
        <v>166</v>
      </c>
      <c r="B293" s="224"/>
      <c r="C293" s="90" t="s">
        <v>113</v>
      </c>
      <c r="D293" s="89" t="s">
        <v>163</v>
      </c>
      <c r="E293" s="89"/>
      <c r="F293" s="208">
        <f>F299+F294+F297</f>
        <v>0</v>
      </c>
      <c r="H293" s="18"/>
    </row>
    <row r="294" spans="1:21" s="29" customFormat="1" ht="25.5" hidden="1">
      <c r="A294" s="31" t="s">
        <v>333</v>
      </c>
      <c r="B294" s="224"/>
      <c r="C294" s="28" t="s">
        <v>113</v>
      </c>
      <c r="D294" s="1" t="s">
        <v>332</v>
      </c>
      <c r="E294" s="1"/>
      <c r="F294" s="213">
        <f>F295+F296</f>
        <v>0</v>
      </c>
      <c r="T294" s="136"/>
      <c r="U294" s="136"/>
    </row>
    <row r="295" spans="1:21" s="29" customFormat="1" ht="18" customHeight="1" hidden="1">
      <c r="A295" s="164" t="s">
        <v>357</v>
      </c>
      <c r="B295" s="224"/>
      <c r="C295" s="28" t="s">
        <v>113</v>
      </c>
      <c r="D295" s="1" t="s">
        <v>332</v>
      </c>
      <c r="E295" s="1" t="s">
        <v>361</v>
      </c>
      <c r="F295" s="213"/>
      <c r="T295" s="136"/>
      <c r="U295" s="136"/>
    </row>
    <row r="296" spans="1:21" s="29" customFormat="1" ht="12.75" hidden="1">
      <c r="A296" s="31" t="s">
        <v>398</v>
      </c>
      <c r="B296" s="224"/>
      <c r="C296" s="28" t="s">
        <v>113</v>
      </c>
      <c r="D296" s="1" t="s">
        <v>332</v>
      </c>
      <c r="E296" s="1" t="s">
        <v>364</v>
      </c>
      <c r="F296" s="213"/>
      <c r="T296" s="136"/>
      <c r="U296" s="136"/>
    </row>
    <row r="297" spans="1:21" s="29" customFormat="1" ht="12.75" hidden="1">
      <c r="A297" s="31" t="s">
        <v>331</v>
      </c>
      <c r="B297" s="224"/>
      <c r="C297" s="28" t="s">
        <v>113</v>
      </c>
      <c r="D297" s="1" t="s">
        <v>330</v>
      </c>
      <c r="E297" s="1"/>
      <c r="F297" s="213">
        <f>F298</f>
        <v>0</v>
      </c>
      <c r="T297" s="136"/>
      <c r="U297" s="136"/>
    </row>
    <row r="298" spans="1:21" s="29" customFormat="1" ht="25.5" hidden="1">
      <c r="A298" s="31" t="s">
        <v>132</v>
      </c>
      <c r="B298" s="224"/>
      <c r="C298" s="28" t="s">
        <v>113</v>
      </c>
      <c r="D298" s="1" t="s">
        <v>330</v>
      </c>
      <c r="E298" s="1" t="s">
        <v>152</v>
      </c>
      <c r="F298" s="213"/>
      <c r="T298" s="136"/>
      <c r="U298" s="136"/>
    </row>
    <row r="299" spans="1:21" s="29" customFormat="1" ht="12.75" hidden="1">
      <c r="A299" s="31" t="s">
        <v>305</v>
      </c>
      <c r="B299" s="224"/>
      <c r="C299" s="28" t="s">
        <v>113</v>
      </c>
      <c r="D299" s="1" t="s">
        <v>304</v>
      </c>
      <c r="E299" s="1"/>
      <c r="F299" s="213">
        <f>F300</f>
        <v>0</v>
      </c>
      <c r="T299" s="136"/>
      <c r="U299" s="136"/>
    </row>
    <row r="300" spans="1:21" s="29" customFormat="1" ht="12.75" hidden="1">
      <c r="A300" s="31" t="s">
        <v>398</v>
      </c>
      <c r="B300" s="224"/>
      <c r="C300" s="28" t="s">
        <v>113</v>
      </c>
      <c r="D300" s="1" t="s">
        <v>304</v>
      </c>
      <c r="E300" s="1" t="s">
        <v>364</v>
      </c>
      <c r="F300" s="213"/>
      <c r="T300" s="136"/>
      <c r="U300" s="136"/>
    </row>
    <row r="301" spans="1:21" s="99" customFormat="1" ht="42.75">
      <c r="A301" s="88" t="s">
        <v>282</v>
      </c>
      <c r="B301" s="224"/>
      <c r="C301" s="90" t="s">
        <v>113</v>
      </c>
      <c r="D301" s="89" t="s">
        <v>433</v>
      </c>
      <c r="E301" s="89"/>
      <c r="F301" s="208">
        <f>F302+F317</f>
        <v>6280.5</v>
      </c>
      <c r="H301" s="144"/>
      <c r="P301" s="102"/>
      <c r="T301" s="144"/>
      <c r="U301" s="144"/>
    </row>
    <row r="302" spans="1:21" s="59" customFormat="1" ht="63.75">
      <c r="A302" s="25" t="s">
        <v>224</v>
      </c>
      <c r="B302" s="224"/>
      <c r="C302" s="20" t="s">
        <v>113</v>
      </c>
      <c r="D302" s="21" t="s">
        <v>432</v>
      </c>
      <c r="E302" s="21"/>
      <c r="F302" s="189">
        <f>F304</f>
        <v>4521.5</v>
      </c>
      <c r="H302" s="141"/>
      <c r="P302" s="18"/>
      <c r="T302" s="141"/>
      <c r="U302" s="141"/>
    </row>
    <row r="303" spans="1:21" s="59" customFormat="1" ht="25.5">
      <c r="A303" s="25" t="s">
        <v>430</v>
      </c>
      <c r="B303" s="224"/>
      <c r="C303" s="20" t="s">
        <v>113</v>
      </c>
      <c r="D303" s="21" t="s">
        <v>431</v>
      </c>
      <c r="E303" s="21"/>
      <c r="F303" s="189">
        <f>F304</f>
        <v>4521.5</v>
      </c>
      <c r="H303" s="141"/>
      <c r="P303" s="18"/>
      <c r="T303" s="141"/>
      <c r="U303" s="141"/>
    </row>
    <row r="304" spans="1:6" ht="76.5">
      <c r="A304" s="31" t="s">
        <v>225</v>
      </c>
      <c r="B304" s="224"/>
      <c r="C304" s="28" t="s">
        <v>113</v>
      </c>
      <c r="D304" s="1" t="s">
        <v>434</v>
      </c>
      <c r="E304" s="1"/>
      <c r="F304" s="213">
        <f>F305+F306+F307+F308</f>
        <v>4521.5</v>
      </c>
    </row>
    <row r="305" spans="1:21" ht="15.75" customHeight="1">
      <c r="A305" s="164" t="s">
        <v>357</v>
      </c>
      <c r="B305" s="224"/>
      <c r="C305" s="28" t="s">
        <v>113</v>
      </c>
      <c r="D305" s="1" t="s">
        <v>434</v>
      </c>
      <c r="E305" s="1" t="s">
        <v>361</v>
      </c>
      <c r="F305" s="213">
        <f>2961.38+2.1-88.38+6</f>
        <v>2881.1</v>
      </c>
      <c r="T305" s="136"/>
      <c r="U305" s="227"/>
    </row>
    <row r="306" spans="1:6" ht="25.5" hidden="1">
      <c r="A306" s="31" t="s">
        <v>150</v>
      </c>
      <c r="B306" s="224"/>
      <c r="C306" s="28" t="s">
        <v>113</v>
      </c>
      <c r="D306" s="1" t="s">
        <v>434</v>
      </c>
      <c r="E306" s="1" t="s">
        <v>151</v>
      </c>
      <c r="F306" s="213">
        <v>0</v>
      </c>
    </row>
    <row r="307" spans="1:6" ht="27" customHeight="1">
      <c r="A307" s="31" t="s">
        <v>354</v>
      </c>
      <c r="B307" s="224"/>
      <c r="C307" s="28" t="s">
        <v>113</v>
      </c>
      <c r="D307" s="1" t="s">
        <v>434</v>
      </c>
      <c r="E307" s="36">
        <v>240</v>
      </c>
      <c r="F307" s="213">
        <f>1918.4-35-250-50+80-18-6</f>
        <v>1639.4</v>
      </c>
    </row>
    <row r="308" spans="1:21" s="19" customFormat="1" ht="18.75" customHeight="1">
      <c r="A308" s="3" t="s">
        <v>358</v>
      </c>
      <c r="B308" s="224"/>
      <c r="C308" s="28" t="s">
        <v>113</v>
      </c>
      <c r="D308" s="1" t="s">
        <v>434</v>
      </c>
      <c r="E308" s="1" t="s">
        <v>362</v>
      </c>
      <c r="F308" s="213">
        <v>1</v>
      </c>
      <c r="H308" s="134"/>
      <c r="T308" s="134"/>
      <c r="U308" s="134"/>
    </row>
    <row r="309" spans="1:21" s="26" customFormat="1" ht="38.25">
      <c r="A309" s="25" t="s">
        <v>227</v>
      </c>
      <c r="B309" s="224"/>
      <c r="C309" s="20" t="s">
        <v>113</v>
      </c>
      <c r="D309" s="21" t="s">
        <v>435</v>
      </c>
      <c r="E309" s="21"/>
      <c r="F309" s="189">
        <f>F310</f>
        <v>7535.1</v>
      </c>
      <c r="H309" s="138"/>
      <c r="P309" s="62"/>
      <c r="T309" s="138"/>
      <c r="U309" s="138"/>
    </row>
    <row r="310" spans="1:21" s="26" customFormat="1" ht="25.5">
      <c r="A310" s="25" t="s">
        <v>436</v>
      </c>
      <c r="B310" s="224"/>
      <c r="C310" s="20" t="s">
        <v>113</v>
      </c>
      <c r="D310" s="21" t="s">
        <v>67</v>
      </c>
      <c r="E310" s="21"/>
      <c r="F310" s="189">
        <f>F311+F314+F316</f>
        <v>7535.1</v>
      </c>
      <c r="H310" s="138"/>
      <c r="P310" s="62"/>
      <c r="T310" s="138"/>
      <c r="U310" s="138"/>
    </row>
    <row r="311" spans="1:21" s="26" customFormat="1" ht="76.5">
      <c r="A311" s="31" t="s">
        <v>226</v>
      </c>
      <c r="B311" s="224"/>
      <c r="C311" s="28" t="s">
        <v>113</v>
      </c>
      <c r="D311" s="1" t="s">
        <v>437</v>
      </c>
      <c r="E311" s="1"/>
      <c r="F311" s="213">
        <f>F312</f>
        <v>7424.2</v>
      </c>
      <c r="H311" s="138"/>
      <c r="P311" s="62"/>
      <c r="T311" s="138"/>
      <c r="U311" s="138"/>
    </row>
    <row r="312" spans="1:21" s="29" customFormat="1" ht="12.75" customHeight="1">
      <c r="A312" s="3" t="s">
        <v>363</v>
      </c>
      <c r="B312" s="224"/>
      <c r="C312" s="28" t="s">
        <v>113</v>
      </c>
      <c r="D312" s="1" t="s">
        <v>437</v>
      </c>
      <c r="E312" s="1" t="s">
        <v>364</v>
      </c>
      <c r="F312" s="213">
        <f>7492.2-34-34</f>
        <v>7424.2</v>
      </c>
      <c r="H312" s="136"/>
      <c r="T312" s="136"/>
      <c r="U312" s="136"/>
    </row>
    <row r="313" spans="1:21" s="29" customFormat="1" ht="19.5" customHeight="1">
      <c r="A313" s="3" t="s">
        <v>95</v>
      </c>
      <c r="B313" s="224"/>
      <c r="C313" s="28" t="s">
        <v>113</v>
      </c>
      <c r="D313" s="1" t="s">
        <v>84</v>
      </c>
      <c r="E313" s="1"/>
      <c r="F313" s="213">
        <f>F314</f>
        <v>100.8</v>
      </c>
      <c r="H313" s="136"/>
      <c r="T313" s="136"/>
      <c r="U313" s="136"/>
    </row>
    <row r="314" spans="1:21" s="29" customFormat="1" ht="15" customHeight="1">
      <c r="A314" s="3" t="s">
        <v>363</v>
      </c>
      <c r="B314" s="224"/>
      <c r="C314" s="28" t="s">
        <v>113</v>
      </c>
      <c r="D314" s="1" t="s">
        <v>84</v>
      </c>
      <c r="E314" s="1" t="s">
        <v>364</v>
      </c>
      <c r="F314" s="213">
        <v>100.8</v>
      </c>
      <c r="H314" s="136"/>
      <c r="T314" s="136"/>
      <c r="U314" s="136"/>
    </row>
    <row r="315" spans="1:21" s="29" customFormat="1" ht="19.5" customHeight="1">
      <c r="A315" s="3" t="s">
        <v>95</v>
      </c>
      <c r="B315" s="224"/>
      <c r="C315" s="28"/>
      <c r="D315" s="1" t="s">
        <v>85</v>
      </c>
      <c r="E315" s="1"/>
      <c r="F315" s="213">
        <f>F316</f>
        <v>10.1</v>
      </c>
      <c r="H315" s="136"/>
      <c r="T315" s="136"/>
      <c r="U315" s="136"/>
    </row>
    <row r="316" spans="1:21" s="29" customFormat="1" ht="15" customHeight="1">
      <c r="A316" s="3" t="s">
        <v>363</v>
      </c>
      <c r="B316" s="224"/>
      <c r="C316" s="28" t="s">
        <v>113</v>
      </c>
      <c r="D316" s="1" t="s">
        <v>85</v>
      </c>
      <c r="E316" s="1" t="s">
        <v>364</v>
      </c>
      <c r="F316" s="213">
        <v>10.1</v>
      </c>
      <c r="H316" s="136"/>
      <c r="T316" s="136"/>
      <c r="U316" s="136"/>
    </row>
    <row r="317" spans="1:21" s="19" customFormat="1" ht="44.25" customHeight="1">
      <c r="A317" s="47" t="s">
        <v>228</v>
      </c>
      <c r="B317" s="224"/>
      <c r="C317" s="20" t="s">
        <v>113</v>
      </c>
      <c r="D317" s="51" t="s">
        <v>440</v>
      </c>
      <c r="E317" s="54"/>
      <c r="F317" s="215">
        <f>F318</f>
        <v>1759</v>
      </c>
      <c r="H317" s="134"/>
      <c r="T317" s="134"/>
      <c r="U317" s="134"/>
    </row>
    <row r="318" spans="1:21" s="19" customFormat="1" ht="25.5">
      <c r="A318" s="47" t="s">
        <v>438</v>
      </c>
      <c r="B318" s="224"/>
      <c r="C318" s="20" t="s">
        <v>113</v>
      </c>
      <c r="D318" s="51" t="s">
        <v>439</v>
      </c>
      <c r="E318" s="54"/>
      <c r="F318" s="215">
        <f>F319+F323</f>
        <v>1759</v>
      </c>
      <c r="H318" s="134"/>
      <c r="T318" s="134"/>
      <c r="U318" s="134"/>
    </row>
    <row r="319" spans="1:21" s="19" customFormat="1" ht="63.75">
      <c r="A319" s="52" t="s">
        <v>229</v>
      </c>
      <c r="B319" s="224"/>
      <c r="C319" s="28" t="s">
        <v>113</v>
      </c>
      <c r="D319" s="43" t="s">
        <v>441</v>
      </c>
      <c r="E319" s="54"/>
      <c r="F319" s="190">
        <f>F320+F321</f>
        <v>1654</v>
      </c>
      <c r="H319" s="134"/>
      <c r="T319" s="134"/>
      <c r="U319" s="134"/>
    </row>
    <row r="320" spans="1:21" s="26" customFormat="1" ht="27.75" customHeight="1">
      <c r="A320" s="31" t="s">
        <v>354</v>
      </c>
      <c r="B320" s="224"/>
      <c r="C320" s="28" t="s">
        <v>113</v>
      </c>
      <c r="D320" s="43" t="s">
        <v>441</v>
      </c>
      <c r="E320" s="36">
        <v>240</v>
      </c>
      <c r="F320" s="213">
        <f>100+54+500-50-54</f>
        <v>550</v>
      </c>
      <c r="H320" s="138"/>
      <c r="P320" s="62"/>
      <c r="T320" s="138"/>
      <c r="U320" s="138"/>
    </row>
    <row r="321" spans="1:21" s="29" customFormat="1" ht="15" customHeight="1">
      <c r="A321" s="3" t="s">
        <v>363</v>
      </c>
      <c r="B321" s="224"/>
      <c r="C321" s="28" t="s">
        <v>113</v>
      </c>
      <c r="D321" s="43" t="s">
        <v>441</v>
      </c>
      <c r="E321" s="1" t="s">
        <v>364</v>
      </c>
      <c r="F321" s="213">
        <f>1000+54+50</f>
        <v>1104</v>
      </c>
      <c r="H321" s="136"/>
      <c r="T321" s="136"/>
      <c r="U321" s="136"/>
    </row>
    <row r="322" spans="1:21" s="29" customFormat="1" ht="15" customHeight="1">
      <c r="A322" s="3" t="s">
        <v>94</v>
      </c>
      <c r="B322" s="224"/>
      <c r="C322" s="28" t="s">
        <v>113</v>
      </c>
      <c r="D322" s="43" t="s">
        <v>86</v>
      </c>
      <c r="E322" s="1"/>
      <c r="F322" s="213">
        <f>F323</f>
        <v>105</v>
      </c>
      <c r="H322" s="136"/>
      <c r="T322" s="136"/>
      <c r="U322" s="136"/>
    </row>
    <row r="323" spans="1:21" s="29" customFormat="1" ht="15" customHeight="1">
      <c r="A323" s="3" t="s">
        <v>363</v>
      </c>
      <c r="B323" s="224"/>
      <c r="C323" s="28" t="s">
        <v>113</v>
      </c>
      <c r="D323" s="43" t="s">
        <v>86</v>
      </c>
      <c r="E323" s="1" t="s">
        <v>364</v>
      </c>
      <c r="F323" s="213">
        <v>105</v>
      </c>
      <c r="H323" s="136"/>
      <c r="T323" s="136"/>
      <c r="U323" s="136"/>
    </row>
    <row r="324" spans="1:21" s="110" customFormat="1" ht="15">
      <c r="A324" s="88" t="s">
        <v>172</v>
      </c>
      <c r="B324" s="224"/>
      <c r="C324" s="90" t="s">
        <v>173</v>
      </c>
      <c r="D324" s="89"/>
      <c r="E324" s="89"/>
      <c r="F324" s="208">
        <f>F325+F331</f>
        <v>2220</v>
      </c>
      <c r="H324" s="137"/>
      <c r="T324" s="137"/>
      <c r="U324" s="137"/>
    </row>
    <row r="325" spans="1:21" s="110" customFormat="1" ht="15">
      <c r="A325" s="88" t="s">
        <v>129</v>
      </c>
      <c r="B325" s="224"/>
      <c r="C325" s="90" t="s">
        <v>167</v>
      </c>
      <c r="D325" s="89"/>
      <c r="E325" s="89"/>
      <c r="F325" s="208">
        <f>F326</f>
        <v>1120</v>
      </c>
      <c r="H325" s="137"/>
      <c r="T325" s="137"/>
      <c r="U325" s="137"/>
    </row>
    <row r="326" spans="1:21" s="68" customFormat="1" ht="25.5">
      <c r="A326" s="23" t="s">
        <v>232</v>
      </c>
      <c r="B326" s="224"/>
      <c r="C326" s="20" t="s">
        <v>167</v>
      </c>
      <c r="D326" s="21" t="s">
        <v>452</v>
      </c>
      <c r="E326" s="21"/>
      <c r="F326" s="189">
        <f>F327</f>
        <v>1120</v>
      </c>
      <c r="H326" s="146"/>
      <c r="P326" s="19"/>
      <c r="T326" s="146"/>
      <c r="U326" s="146"/>
    </row>
    <row r="327" spans="1:21" s="68" customFormat="1" ht="51">
      <c r="A327" s="25" t="s">
        <v>233</v>
      </c>
      <c r="B327" s="224"/>
      <c r="C327" s="20" t="s">
        <v>167</v>
      </c>
      <c r="D327" s="21" t="s">
        <v>451</v>
      </c>
      <c r="E327" s="21"/>
      <c r="F327" s="189">
        <f>F329</f>
        <v>1120</v>
      </c>
      <c r="H327" s="146"/>
      <c r="P327" s="19"/>
      <c r="T327" s="146"/>
      <c r="U327" s="146"/>
    </row>
    <row r="328" spans="1:21" s="68" customFormat="1" ht="25.5">
      <c r="A328" s="25" t="s">
        <v>443</v>
      </c>
      <c r="B328" s="224"/>
      <c r="C328" s="20" t="s">
        <v>167</v>
      </c>
      <c r="D328" s="21" t="s">
        <v>444</v>
      </c>
      <c r="E328" s="21"/>
      <c r="F328" s="189">
        <f>F329</f>
        <v>1120</v>
      </c>
      <c r="H328" s="146"/>
      <c r="P328" s="19"/>
      <c r="T328" s="146"/>
      <c r="U328" s="146"/>
    </row>
    <row r="329" spans="1:21" s="29" customFormat="1" ht="63.75">
      <c r="A329" s="3" t="s">
        <v>234</v>
      </c>
      <c r="B329" s="224"/>
      <c r="C329" s="28" t="s">
        <v>167</v>
      </c>
      <c r="D329" s="1" t="s">
        <v>445</v>
      </c>
      <c r="E329" s="1"/>
      <c r="F329" s="213">
        <f>F330</f>
        <v>1120</v>
      </c>
      <c r="H329" s="136"/>
      <c r="T329" s="136"/>
      <c r="U329" s="136"/>
    </row>
    <row r="330" spans="1:21" s="29" customFormat="1" ht="27.75" customHeight="1">
      <c r="A330" s="3" t="s">
        <v>365</v>
      </c>
      <c r="B330" s="224"/>
      <c r="C330" s="28" t="s">
        <v>167</v>
      </c>
      <c r="D330" s="1" t="s">
        <v>445</v>
      </c>
      <c r="E330" s="1" t="s">
        <v>366</v>
      </c>
      <c r="F330" s="213">
        <v>1120</v>
      </c>
      <c r="H330" s="136"/>
      <c r="T330" s="136"/>
      <c r="U330" s="136"/>
    </row>
    <row r="331" spans="1:21" s="110" customFormat="1" ht="15">
      <c r="A331" s="88" t="s">
        <v>160</v>
      </c>
      <c r="B331" s="224"/>
      <c r="C331" s="90" t="s">
        <v>159</v>
      </c>
      <c r="D331" s="89"/>
      <c r="E331" s="89"/>
      <c r="F331" s="208">
        <f>F336+F332</f>
        <v>1100</v>
      </c>
      <c r="H331" s="137"/>
      <c r="T331" s="137"/>
      <c r="U331" s="137"/>
    </row>
    <row r="332" spans="1:6" ht="12.75" hidden="1">
      <c r="A332" s="23" t="s">
        <v>199</v>
      </c>
      <c r="B332" s="224"/>
      <c r="C332" s="65" t="s">
        <v>159</v>
      </c>
      <c r="D332" s="40" t="s">
        <v>109</v>
      </c>
      <c r="E332" s="40"/>
      <c r="F332" s="210">
        <f>F333</f>
        <v>0</v>
      </c>
    </row>
    <row r="333" spans="1:6" ht="12.75" hidden="1">
      <c r="A333" s="25" t="s">
        <v>166</v>
      </c>
      <c r="B333" s="224"/>
      <c r="C333" s="65" t="s">
        <v>159</v>
      </c>
      <c r="D333" s="21" t="s">
        <v>163</v>
      </c>
      <c r="E333" s="21"/>
      <c r="F333" s="189">
        <f>F334</f>
        <v>0</v>
      </c>
    </row>
    <row r="334" spans="1:21" s="19" customFormat="1" ht="25.5" hidden="1">
      <c r="A334" s="46" t="s">
        <v>294</v>
      </c>
      <c r="B334" s="224"/>
      <c r="C334" s="65" t="s">
        <v>159</v>
      </c>
      <c r="D334" s="36" t="s">
        <v>293</v>
      </c>
      <c r="E334" s="36"/>
      <c r="F334" s="211">
        <f>F335</f>
        <v>0</v>
      </c>
      <c r="H334" s="134"/>
      <c r="T334" s="134"/>
      <c r="U334" s="134"/>
    </row>
    <row r="335" spans="1:21" s="19" customFormat="1" ht="39" hidden="1">
      <c r="A335" s="46" t="s">
        <v>295</v>
      </c>
      <c r="B335" s="224"/>
      <c r="C335" s="65" t="s">
        <v>159</v>
      </c>
      <c r="D335" s="36" t="s">
        <v>293</v>
      </c>
      <c r="E335" s="38">
        <v>314</v>
      </c>
      <c r="F335" s="211"/>
      <c r="H335" s="134"/>
      <c r="T335" s="134"/>
      <c r="U335" s="134"/>
    </row>
    <row r="336" spans="1:21" s="68" customFormat="1" ht="51">
      <c r="A336" s="23" t="s">
        <v>230</v>
      </c>
      <c r="B336" s="224"/>
      <c r="C336" s="65" t="s">
        <v>159</v>
      </c>
      <c r="D336" s="21" t="s">
        <v>446</v>
      </c>
      <c r="E336" s="21"/>
      <c r="F336" s="189">
        <f>F337+F365</f>
        <v>1100</v>
      </c>
      <c r="H336" s="146"/>
      <c r="P336" s="19"/>
      <c r="T336" s="146"/>
      <c r="U336" s="146"/>
    </row>
    <row r="337" spans="1:21" s="68" customFormat="1" ht="102">
      <c r="A337" s="25" t="s">
        <v>65</v>
      </c>
      <c r="B337" s="224"/>
      <c r="C337" s="65" t="s">
        <v>159</v>
      </c>
      <c r="D337" s="21" t="s">
        <v>448</v>
      </c>
      <c r="E337" s="21"/>
      <c r="F337" s="189">
        <f>F339</f>
        <v>1000</v>
      </c>
      <c r="H337" s="146"/>
      <c r="P337" s="19"/>
      <c r="T337" s="146"/>
      <c r="U337" s="146"/>
    </row>
    <row r="338" spans="1:21" s="68" customFormat="1" ht="38.25">
      <c r="A338" s="25" t="s">
        <v>449</v>
      </c>
      <c r="B338" s="224"/>
      <c r="C338" s="65" t="s">
        <v>159</v>
      </c>
      <c r="D338" s="21" t="s">
        <v>447</v>
      </c>
      <c r="E338" s="21"/>
      <c r="F338" s="189">
        <f>F339</f>
        <v>1000</v>
      </c>
      <c r="H338" s="146"/>
      <c r="P338" s="19"/>
      <c r="T338" s="146"/>
      <c r="U338" s="146"/>
    </row>
    <row r="339" spans="1:21" s="29" customFormat="1" ht="18" customHeight="1">
      <c r="A339" s="30" t="s">
        <v>64</v>
      </c>
      <c r="B339" s="224"/>
      <c r="C339" s="66" t="s">
        <v>159</v>
      </c>
      <c r="D339" s="1" t="s">
        <v>99</v>
      </c>
      <c r="E339" s="1"/>
      <c r="F339" s="213">
        <f>F341</f>
        <v>1000</v>
      </c>
      <c r="H339" s="136"/>
      <c r="T339" s="136"/>
      <c r="U339" s="136"/>
    </row>
    <row r="340" spans="1:21" s="62" customFormat="1" ht="12" customHeight="1" hidden="1">
      <c r="A340" s="31" t="s">
        <v>117</v>
      </c>
      <c r="B340" s="224"/>
      <c r="C340" s="66" t="s">
        <v>159</v>
      </c>
      <c r="D340" s="1" t="s">
        <v>231</v>
      </c>
      <c r="E340" s="1" t="s">
        <v>154</v>
      </c>
      <c r="F340" s="213"/>
      <c r="H340" s="145"/>
      <c r="T340" s="145"/>
      <c r="U340" s="145"/>
    </row>
    <row r="341" spans="1:21" s="62" customFormat="1" ht="16.5" customHeight="1">
      <c r="A341" s="3" t="s">
        <v>365</v>
      </c>
      <c r="B341" s="224"/>
      <c r="C341" s="66" t="s">
        <v>159</v>
      </c>
      <c r="D341" s="1" t="s">
        <v>99</v>
      </c>
      <c r="E341" s="1" t="s">
        <v>366</v>
      </c>
      <c r="F341" s="213">
        <v>1000</v>
      </c>
      <c r="H341" s="145"/>
      <c r="T341" s="145"/>
      <c r="U341" s="145"/>
    </row>
    <row r="342" spans="1:21" s="29" customFormat="1" ht="25.5" hidden="1">
      <c r="A342" s="30" t="s">
        <v>326</v>
      </c>
      <c r="B342" s="224"/>
      <c r="C342" s="66" t="s">
        <v>159</v>
      </c>
      <c r="D342" s="1" t="s">
        <v>325</v>
      </c>
      <c r="E342" s="1"/>
      <c r="F342" s="213">
        <f>F343+F344</f>
        <v>0</v>
      </c>
      <c r="T342" s="136"/>
      <c r="U342" s="136"/>
    </row>
    <row r="343" spans="1:21" s="62" customFormat="1" ht="12.75" hidden="1">
      <c r="A343" s="31" t="s">
        <v>117</v>
      </c>
      <c r="B343" s="224"/>
      <c r="C343" s="66" t="s">
        <v>159</v>
      </c>
      <c r="D343" s="1" t="s">
        <v>231</v>
      </c>
      <c r="E343" s="1" t="s">
        <v>154</v>
      </c>
      <c r="F343" s="213"/>
      <c r="T343" s="145"/>
      <c r="U343" s="145"/>
    </row>
    <row r="344" spans="1:21" s="62" customFormat="1" ht="28.5" customHeight="1" hidden="1">
      <c r="A344" s="3" t="s">
        <v>406</v>
      </c>
      <c r="B344" s="224"/>
      <c r="C344" s="66" t="s">
        <v>159</v>
      </c>
      <c r="D344" s="1" t="s">
        <v>325</v>
      </c>
      <c r="E344" s="1" t="s">
        <v>366</v>
      </c>
      <c r="F344" s="213"/>
      <c r="T344" s="145"/>
      <c r="U344" s="145"/>
    </row>
    <row r="345" spans="1:21" s="29" customFormat="1" ht="39" hidden="1">
      <c r="A345" s="30" t="s">
        <v>342</v>
      </c>
      <c r="B345" s="224"/>
      <c r="C345" s="66" t="s">
        <v>159</v>
      </c>
      <c r="D345" s="1" t="s">
        <v>327</v>
      </c>
      <c r="E345" s="1"/>
      <c r="F345" s="213">
        <f>F346+F347</f>
        <v>0</v>
      </c>
      <c r="T345" s="136"/>
      <c r="U345" s="136"/>
    </row>
    <row r="346" spans="1:21" s="62" customFormat="1" ht="12.75" hidden="1">
      <c r="A346" s="31" t="s">
        <v>117</v>
      </c>
      <c r="B346" s="224"/>
      <c r="C346" s="66" t="s">
        <v>159</v>
      </c>
      <c r="D346" s="1" t="s">
        <v>231</v>
      </c>
      <c r="E346" s="1" t="s">
        <v>154</v>
      </c>
      <c r="F346" s="213"/>
      <c r="T346" s="145"/>
      <c r="U346" s="145"/>
    </row>
    <row r="347" spans="1:21" s="62" customFormat="1" ht="28.5" customHeight="1" hidden="1">
      <c r="A347" s="3" t="s">
        <v>406</v>
      </c>
      <c r="B347" s="224"/>
      <c r="C347" s="66" t="s">
        <v>159</v>
      </c>
      <c r="D347" s="1" t="s">
        <v>327</v>
      </c>
      <c r="E347" s="1" t="s">
        <v>366</v>
      </c>
      <c r="F347" s="213"/>
      <c r="T347" s="145"/>
      <c r="U347" s="145"/>
    </row>
    <row r="348" spans="1:21" s="29" customFormat="1" ht="25.5" hidden="1">
      <c r="A348" s="30" t="s">
        <v>329</v>
      </c>
      <c r="B348" s="224"/>
      <c r="C348" s="66" t="s">
        <v>159</v>
      </c>
      <c r="D348" s="1" t="s">
        <v>328</v>
      </c>
      <c r="E348" s="1"/>
      <c r="F348" s="213">
        <f>F349+F350</f>
        <v>0</v>
      </c>
      <c r="T348" s="136"/>
      <c r="U348" s="136"/>
    </row>
    <row r="349" spans="1:21" s="62" customFormat="1" ht="12.75" hidden="1">
      <c r="A349" s="31" t="s">
        <v>117</v>
      </c>
      <c r="B349" s="224"/>
      <c r="C349" s="66" t="s">
        <v>159</v>
      </c>
      <c r="D349" s="1" t="s">
        <v>231</v>
      </c>
      <c r="E349" s="1" t="s">
        <v>154</v>
      </c>
      <c r="F349" s="213"/>
      <c r="T349" s="145"/>
      <c r="U349" s="145"/>
    </row>
    <row r="350" spans="1:21" s="62" customFormat="1" ht="12.75" hidden="1">
      <c r="A350" s="31" t="s">
        <v>292</v>
      </c>
      <c r="B350" s="224"/>
      <c r="C350" s="66" t="s">
        <v>159</v>
      </c>
      <c r="D350" s="1" t="s">
        <v>328</v>
      </c>
      <c r="E350" s="1" t="s">
        <v>366</v>
      </c>
      <c r="F350" s="213"/>
      <c r="T350" s="145"/>
      <c r="U350" s="145"/>
    </row>
    <row r="351" spans="1:21" s="101" customFormat="1" ht="14.25" hidden="1">
      <c r="A351" s="88" t="s">
        <v>184</v>
      </c>
      <c r="B351" s="224"/>
      <c r="C351" s="90" t="s">
        <v>181</v>
      </c>
      <c r="D351" s="89"/>
      <c r="E351" s="89"/>
      <c r="F351" s="208">
        <f>F352</f>
        <v>0</v>
      </c>
      <c r="H351" s="135"/>
      <c r="T351" s="135"/>
      <c r="U351" s="135"/>
    </row>
    <row r="352" spans="1:21" s="101" customFormat="1" ht="14.25" hidden="1">
      <c r="A352" s="88" t="s">
        <v>116</v>
      </c>
      <c r="B352" s="224"/>
      <c r="C352" s="90" t="s">
        <v>115</v>
      </c>
      <c r="D352" s="89"/>
      <c r="E352" s="89"/>
      <c r="F352" s="208">
        <f>F353+F357</f>
        <v>0</v>
      </c>
      <c r="H352" s="135"/>
      <c r="T352" s="135"/>
      <c r="U352" s="135"/>
    </row>
    <row r="353" spans="1:21" s="63" customFormat="1" ht="25.5" hidden="1">
      <c r="A353" s="23" t="s">
        <v>235</v>
      </c>
      <c r="B353" s="224"/>
      <c r="C353" s="20" t="s">
        <v>115</v>
      </c>
      <c r="D353" s="21" t="s">
        <v>110</v>
      </c>
      <c r="E353" s="21"/>
      <c r="F353" s="189">
        <f>F354</f>
        <v>0</v>
      </c>
      <c r="H353" s="140"/>
      <c r="P353" s="29"/>
      <c r="T353" s="140"/>
      <c r="U353" s="140"/>
    </row>
    <row r="354" spans="1:21" s="63" customFormat="1" ht="39" hidden="1">
      <c r="A354" s="25" t="s">
        <v>236</v>
      </c>
      <c r="B354" s="224"/>
      <c r="C354" s="20" t="s">
        <v>115</v>
      </c>
      <c r="D354" s="21" t="s">
        <v>111</v>
      </c>
      <c r="E354" s="21"/>
      <c r="F354" s="189">
        <f>F355</f>
        <v>0</v>
      </c>
      <c r="H354" s="140"/>
      <c r="P354" s="29"/>
      <c r="T354" s="140"/>
      <c r="U354" s="140"/>
    </row>
    <row r="355" spans="1:21" s="29" customFormat="1" ht="51.75" hidden="1">
      <c r="A355" s="31" t="s">
        <v>351</v>
      </c>
      <c r="B355" s="224"/>
      <c r="C355" s="28" t="s">
        <v>115</v>
      </c>
      <c r="D355" s="1" t="s">
        <v>283</v>
      </c>
      <c r="E355" s="1"/>
      <c r="F355" s="213">
        <f>F356</f>
        <v>0</v>
      </c>
      <c r="H355" s="136"/>
      <c r="T355" s="136"/>
      <c r="U355" s="136"/>
    </row>
    <row r="356" spans="1:21" s="29" customFormat="1" ht="25.5" hidden="1">
      <c r="A356" s="31" t="s">
        <v>353</v>
      </c>
      <c r="B356" s="225"/>
      <c r="C356" s="28" t="s">
        <v>115</v>
      </c>
      <c r="D356" s="1" t="s">
        <v>283</v>
      </c>
      <c r="E356" s="36">
        <v>240</v>
      </c>
      <c r="F356" s="213">
        <f>2200-600-100-299-1201</f>
        <v>0</v>
      </c>
      <c r="H356" s="136"/>
      <c r="T356" s="136"/>
      <c r="U356" s="136"/>
    </row>
    <row r="357" spans="1:21" s="29" customFormat="1" ht="12.75" hidden="1">
      <c r="A357" s="23" t="s">
        <v>199</v>
      </c>
      <c r="B357" s="237"/>
      <c r="C357" s="65" t="s">
        <v>115</v>
      </c>
      <c r="D357" s="40" t="s">
        <v>109</v>
      </c>
      <c r="E357" s="21"/>
      <c r="F357" s="189">
        <f>F358</f>
        <v>0</v>
      </c>
      <c r="T357" s="136"/>
      <c r="U357" s="136"/>
    </row>
    <row r="358" spans="1:21" s="29" customFormat="1" ht="12.75" hidden="1">
      <c r="A358" s="25" t="s">
        <v>166</v>
      </c>
      <c r="B358" s="58"/>
      <c r="C358" s="65" t="s">
        <v>115</v>
      </c>
      <c r="D358" s="21" t="s">
        <v>163</v>
      </c>
      <c r="E358" s="1"/>
      <c r="F358" s="213">
        <f>F359+F361+F363</f>
        <v>0</v>
      </c>
      <c r="T358" s="136"/>
      <c r="U358" s="136"/>
    </row>
    <row r="359" spans="1:21" s="29" customFormat="1" ht="12.75" hidden="1">
      <c r="A359" s="31" t="s">
        <v>312</v>
      </c>
      <c r="B359" s="58"/>
      <c r="C359" s="66" t="s">
        <v>115</v>
      </c>
      <c r="D359" s="1" t="s">
        <v>311</v>
      </c>
      <c r="E359" s="1"/>
      <c r="F359" s="213">
        <f>F360</f>
        <v>0</v>
      </c>
      <c r="T359" s="136"/>
      <c r="U359" s="136"/>
    </row>
    <row r="360" spans="1:21" s="29" customFormat="1" ht="25.5" hidden="1">
      <c r="A360" s="31" t="s">
        <v>132</v>
      </c>
      <c r="B360" s="58"/>
      <c r="C360" s="66" t="s">
        <v>115</v>
      </c>
      <c r="D360" s="1" t="s">
        <v>311</v>
      </c>
      <c r="E360" s="1" t="s">
        <v>152</v>
      </c>
      <c r="F360" s="213"/>
      <c r="T360" s="136"/>
      <c r="U360" s="136"/>
    </row>
    <row r="361" spans="1:21" s="29" customFormat="1" ht="12.75" hidden="1">
      <c r="A361" s="31" t="s">
        <v>322</v>
      </c>
      <c r="B361" s="58"/>
      <c r="C361" s="66" t="s">
        <v>115</v>
      </c>
      <c r="D361" s="1" t="s">
        <v>315</v>
      </c>
      <c r="E361" s="1"/>
      <c r="F361" s="213">
        <f>F362</f>
        <v>0</v>
      </c>
      <c r="T361" s="136"/>
      <c r="U361" s="136"/>
    </row>
    <row r="362" spans="1:21" s="29" customFormat="1" ht="25.5" hidden="1">
      <c r="A362" s="31" t="s">
        <v>132</v>
      </c>
      <c r="B362" s="58"/>
      <c r="C362" s="66" t="s">
        <v>115</v>
      </c>
      <c r="D362" s="1" t="s">
        <v>315</v>
      </c>
      <c r="E362" s="1" t="s">
        <v>152</v>
      </c>
      <c r="F362" s="213"/>
      <c r="T362" s="136"/>
      <c r="U362" s="136"/>
    </row>
    <row r="363" spans="1:21" s="29" customFormat="1" ht="39" hidden="1">
      <c r="A363" s="31" t="s">
        <v>345</v>
      </c>
      <c r="B363" s="58"/>
      <c r="C363" s="66" t="s">
        <v>115</v>
      </c>
      <c r="D363" s="1" t="s">
        <v>336</v>
      </c>
      <c r="E363" s="1"/>
      <c r="F363" s="213">
        <f>F364</f>
        <v>0</v>
      </c>
      <c r="T363" s="136"/>
      <c r="U363" s="136"/>
    </row>
    <row r="364" spans="1:21" s="29" customFormat="1" ht="25.5" hidden="1">
      <c r="A364" s="31" t="s">
        <v>132</v>
      </c>
      <c r="B364" s="58"/>
      <c r="C364" s="66" t="s">
        <v>115</v>
      </c>
      <c r="D364" s="1" t="s">
        <v>336</v>
      </c>
      <c r="E364" s="1" t="s">
        <v>152</v>
      </c>
      <c r="F364" s="213"/>
      <c r="G364" s="155"/>
      <c r="T364" s="136"/>
      <c r="U364" s="136"/>
    </row>
    <row r="365" spans="1:21" s="68" customFormat="1" ht="102">
      <c r="A365" s="25" t="s">
        <v>53</v>
      </c>
      <c r="B365" s="58"/>
      <c r="C365" s="65" t="s">
        <v>159</v>
      </c>
      <c r="D365" s="21" t="s">
        <v>50</v>
      </c>
      <c r="E365" s="21"/>
      <c r="F365" s="189">
        <f>F367</f>
        <v>100</v>
      </c>
      <c r="H365" s="146"/>
      <c r="P365" s="19"/>
      <c r="T365" s="146"/>
      <c r="U365" s="146"/>
    </row>
    <row r="366" spans="1:21" s="68" customFormat="1" ht="38.25">
      <c r="A366" s="25" t="s">
        <v>54</v>
      </c>
      <c r="B366" s="58"/>
      <c r="C366" s="65" t="s">
        <v>159</v>
      </c>
      <c r="D366" s="21" t="s">
        <v>51</v>
      </c>
      <c r="E366" s="21"/>
      <c r="F366" s="189">
        <f>F367</f>
        <v>100</v>
      </c>
      <c r="H366" s="146"/>
      <c r="P366" s="19"/>
      <c r="T366" s="146"/>
      <c r="U366" s="146"/>
    </row>
    <row r="367" spans="1:21" s="29" customFormat="1" ht="21" customHeight="1">
      <c r="A367" s="30" t="s">
        <v>64</v>
      </c>
      <c r="B367" s="58"/>
      <c r="C367" s="66" t="s">
        <v>159</v>
      </c>
      <c r="D367" s="1" t="s">
        <v>98</v>
      </c>
      <c r="E367" s="1"/>
      <c r="F367" s="213">
        <f>F369</f>
        <v>100</v>
      </c>
      <c r="H367" s="136"/>
      <c r="T367" s="136"/>
      <c r="U367" s="136"/>
    </row>
    <row r="368" spans="1:21" s="62" customFormat="1" ht="12" customHeight="1" hidden="1">
      <c r="A368" s="31" t="s">
        <v>117</v>
      </c>
      <c r="B368" s="58"/>
      <c r="C368" s="66" t="s">
        <v>159</v>
      </c>
      <c r="D368" s="1" t="s">
        <v>231</v>
      </c>
      <c r="E368" s="1" t="s">
        <v>154</v>
      </c>
      <c r="F368" s="213"/>
      <c r="H368" s="145"/>
      <c r="T368" s="145"/>
      <c r="U368" s="145"/>
    </row>
    <row r="369" spans="1:21" s="62" customFormat="1" ht="16.5" customHeight="1">
      <c r="A369" s="3" t="s">
        <v>365</v>
      </c>
      <c r="B369" s="58"/>
      <c r="C369" s="66" t="s">
        <v>159</v>
      </c>
      <c r="D369" s="1" t="s">
        <v>98</v>
      </c>
      <c r="E369" s="1" t="s">
        <v>366</v>
      </c>
      <c r="F369" s="213">
        <v>100</v>
      </c>
      <c r="H369" s="145"/>
      <c r="T369" s="145"/>
      <c r="U369" s="145"/>
    </row>
    <row r="370" spans="1:21" s="29" customFormat="1" ht="13.5" hidden="1">
      <c r="A370" s="88" t="s">
        <v>185</v>
      </c>
      <c r="B370" s="58"/>
      <c r="C370" s="65" t="s">
        <v>182</v>
      </c>
      <c r="D370" s="117"/>
      <c r="E370" s="1"/>
      <c r="F370" s="208">
        <f>F371</f>
        <v>0</v>
      </c>
      <c r="G370" s="155"/>
      <c r="T370" s="136"/>
      <c r="U370" s="136"/>
    </row>
    <row r="371" spans="1:21" s="29" customFormat="1" ht="13.5" hidden="1">
      <c r="A371" s="88" t="s">
        <v>162</v>
      </c>
      <c r="B371" s="58"/>
      <c r="C371" s="65" t="s">
        <v>161</v>
      </c>
      <c r="D371" s="117"/>
      <c r="E371" s="1"/>
      <c r="F371" s="208">
        <f>F372</f>
        <v>0</v>
      </c>
      <c r="G371" s="155"/>
      <c r="T371" s="136"/>
      <c r="U371" s="136"/>
    </row>
    <row r="372" spans="1:6" ht="12.75" hidden="1">
      <c r="A372" s="23" t="s">
        <v>199</v>
      </c>
      <c r="B372" s="257"/>
      <c r="C372" s="65" t="s">
        <v>161</v>
      </c>
      <c r="D372" s="51" t="s">
        <v>423</v>
      </c>
      <c r="E372" s="54"/>
      <c r="F372" s="215">
        <f>F373</f>
        <v>0</v>
      </c>
    </row>
    <row r="373" spans="1:6" ht="12.75" hidden="1">
      <c r="A373" s="25" t="s">
        <v>166</v>
      </c>
      <c r="C373" s="65" t="s">
        <v>161</v>
      </c>
      <c r="D373" s="51" t="s">
        <v>422</v>
      </c>
      <c r="E373" s="54"/>
      <c r="F373" s="215">
        <f>F374</f>
        <v>0</v>
      </c>
    </row>
    <row r="374" spans="1:6" ht="12.75" hidden="1">
      <c r="A374" s="25" t="s">
        <v>166</v>
      </c>
      <c r="C374" s="65" t="s">
        <v>161</v>
      </c>
      <c r="D374" s="51" t="s">
        <v>421</v>
      </c>
      <c r="E374" s="54"/>
      <c r="F374" s="215">
        <f>F376</f>
        <v>0</v>
      </c>
    </row>
    <row r="375" spans="1:6" ht="32.25" customHeight="1" hidden="1">
      <c r="A375" s="31" t="s">
        <v>373</v>
      </c>
      <c r="C375" s="66" t="s">
        <v>161</v>
      </c>
      <c r="D375" s="43" t="s">
        <v>240</v>
      </c>
      <c r="E375" s="36">
        <v>810</v>
      </c>
      <c r="F375" s="190"/>
    </row>
    <row r="376" spans="1:6" ht="39" hidden="1">
      <c r="A376" s="52" t="s">
        <v>397</v>
      </c>
      <c r="C376" s="66" t="s">
        <v>161</v>
      </c>
      <c r="D376" s="43" t="s">
        <v>442</v>
      </c>
      <c r="E376" s="54"/>
      <c r="F376" s="190">
        <f>F377</f>
        <v>0</v>
      </c>
    </row>
    <row r="377" spans="1:6" ht="30.75" customHeight="1" hidden="1">
      <c r="A377" s="31" t="s">
        <v>354</v>
      </c>
      <c r="C377" s="66" t="s">
        <v>161</v>
      </c>
      <c r="D377" s="43" t="s">
        <v>442</v>
      </c>
      <c r="E377" s="36">
        <v>240</v>
      </c>
      <c r="F377" s="190">
        <v>0</v>
      </c>
    </row>
    <row r="378" spans="1:6" ht="12.75">
      <c r="A378" s="274" t="s">
        <v>112</v>
      </c>
      <c r="B378" s="275"/>
      <c r="C378" s="275"/>
      <c r="D378" s="275"/>
      <c r="E378" s="276"/>
      <c r="F378" s="210">
        <f>F12+F89+F98+F117+F159+F291+F324+F351+F372</f>
        <v>202515.26709</v>
      </c>
    </row>
    <row r="379" ht="12.75"/>
    <row r="380" spans="5:6" ht="12.75" hidden="1">
      <c r="E380" s="172"/>
      <c r="F380" s="219"/>
    </row>
    <row r="381" spans="5:6" ht="12.75" hidden="1">
      <c r="E381" s="172"/>
      <c r="F381" s="219"/>
    </row>
    <row r="382" spans="5:6" ht="12.75">
      <c r="E382" s="172"/>
      <c r="F382" s="220"/>
    </row>
    <row r="383" spans="5:9" ht="12.75">
      <c r="E383" s="172"/>
      <c r="F383" s="220"/>
      <c r="I383" s="130"/>
    </row>
    <row r="384" spans="5:6" ht="12.75">
      <c r="E384" s="172"/>
      <c r="F384" s="220"/>
    </row>
    <row r="385" spans="5:6" ht="12.75">
      <c r="E385" s="172"/>
      <c r="F385" s="220"/>
    </row>
    <row r="386" spans="5:6" ht="12.75">
      <c r="E386" s="172"/>
      <c r="F386" s="220"/>
    </row>
    <row r="387" spans="5:6" ht="12.75">
      <c r="E387" s="172"/>
      <c r="F387" s="220"/>
    </row>
    <row r="388" spans="5:6" ht="12.75">
      <c r="E388" s="172"/>
      <c r="F388" s="220"/>
    </row>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sheetData>
  <sheetProtection/>
  <autoFilter ref="A10:F378"/>
  <mergeCells count="2">
    <mergeCell ref="A378:E378"/>
    <mergeCell ref="A7:J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2016-03-28T13:11:13Z</cp:lastPrinted>
  <dcterms:created xsi:type="dcterms:W3CDTF">2013-10-22T11:59:53Z</dcterms:created>
  <dcterms:modified xsi:type="dcterms:W3CDTF">2016-04-12T13:46:07Z</dcterms:modified>
  <cp:category/>
  <cp:version/>
  <cp:contentType/>
  <cp:contentStatus/>
</cp:coreProperties>
</file>